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icoleta.jianu\Desktop\14.04.2021 ORA 9 PSC\14.04.2021 PSC urgenta Regio Serv - ora 9\PSC+anexe modificari km\"/>
    </mc:Choice>
  </mc:AlternateContent>
  <xr:revisionPtr revIDLastSave="0" documentId="13_ncr:1_{37C89530-7AD0-4198-AE07-737D5F01107C}" xr6:coauthVersionLast="46" xr6:coauthVersionMax="46" xr10:uidLastSave="{00000000-0000-0000-0000-000000000000}"/>
  <bookViews>
    <workbookView xWindow="13590" yWindow="495" windowWidth="13590" windowHeight="15330" xr2:uid="{00000000-000D-0000-FFFF-FFFF00000000}"/>
  </bookViews>
  <sheets>
    <sheet name="Anexa 4.2" sheetId="2" r:id="rId1"/>
  </sheets>
  <definedNames>
    <definedName name="_xlnm.Print_Area" localSheetId="0">'Anexa 4.2'!$A$1:$B$36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B29" i="2"/>
  <c r="B8" i="2"/>
  <c r="B7" i="2"/>
  <c r="B11" i="2"/>
  <c r="B27" i="2" l="1"/>
  <c r="B26" i="2" s="1"/>
  <c r="B31" i="2" l="1"/>
  <c r="B25" i="2"/>
  <c r="B23" i="2"/>
  <c r="B15" i="2"/>
  <c r="B24" i="2"/>
  <c r="B21" i="2"/>
  <c r="B18" i="2"/>
  <c r="B14" i="2"/>
  <c r="B22" i="2"/>
  <c r="B17" i="2"/>
  <c r="B20" i="2"/>
  <c r="B16" i="2"/>
  <c r="B19" i="2" l="1"/>
  <c r="B13" i="2"/>
  <c r="B12" i="2" s="1"/>
  <c r="B35" i="2"/>
</calcChain>
</file>

<file path=xl/sharedStrings.xml><?xml version="1.0" encoding="utf-8"?>
<sst xmlns="http://schemas.openxmlformats.org/spreadsheetml/2006/main" count="36" uniqueCount="36">
  <si>
    <t>ANEXA 4.2</t>
  </si>
  <si>
    <t>CALCULUL COMPENSAŢIEI ANUALE - RAPORT DETALIAT ( fundamentare)</t>
  </si>
  <si>
    <t>Indicatori</t>
  </si>
  <si>
    <t>Valoare</t>
  </si>
  <si>
    <t xml:space="preserve">(Km) Număr total de kilometri, din care: </t>
  </si>
  <si>
    <t xml:space="preserve">    * Kilometri REGIO</t>
  </si>
  <si>
    <t xml:space="preserve">(c unitar) Cost unitar per kilometru  </t>
  </si>
  <si>
    <t xml:space="preserve">Venituri din servicii de transport public, din care: </t>
  </si>
  <si>
    <t xml:space="preserve"> (1) Venituri din vânzări de titluri de călătorie, din care:</t>
  </si>
  <si>
    <t xml:space="preserve">    *  Venituri REGIO</t>
  </si>
  <si>
    <t xml:space="preserve"> (2) Alte venituri asociate activitatii de transport</t>
  </si>
  <si>
    <t xml:space="preserve">(I) TOTAL VENITURI </t>
  </si>
  <si>
    <t>Cheltuieli totale transport public (lei), din care:</t>
  </si>
  <si>
    <t>1. Cheltuieli materiale</t>
  </si>
  <si>
    <t>1.1 Materiale, piese de schimb, obiecte de inventar</t>
  </si>
  <si>
    <t xml:space="preserve">1.2 Combustibili </t>
  </si>
  <si>
    <t>1.3 Energie, apă, gaze</t>
  </si>
  <si>
    <t>2. Cheltuieli privind servicii executate de terți</t>
  </si>
  <si>
    <t>3. Cheltuieli privind impozite, taxe și vărsăminte asimilate</t>
  </si>
  <si>
    <t>4. Cheltuieli cu personalul</t>
  </si>
  <si>
    <t>4.1 Cheltuieli cu salariile</t>
  </si>
  <si>
    <t xml:space="preserve">4.2 Contracte de mandat </t>
  </si>
  <si>
    <t>4.3 Cheltuieli cu asig.și prot.socială, fd.speciale și alte oblig.legale</t>
  </si>
  <si>
    <t>4.4 Bonusuri - tichete de masă</t>
  </si>
  <si>
    <t>5. Alte cheltuieli de exploatare</t>
  </si>
  <si>
    <t>6. Cheltuieli financiare</t>
  </si>
  <si>
    <t>(II) TOTAL CHELTUIELI asociate realizării Programului de Transport, din care:</t>
  </si>
  <si>
    <t xml:space="preserve">   * Profit rezonabil REGIO</t>
  </si>
  <si>
    <t>1. Compensație din diferențe de tarif, respectiv:</t>
  </si>
  <si>
    <t>Diferențe de tarif pe linii regionale</t>
  </si>
  <si>
    <t>Intocmit,</t>
  </si>
  <si>
    <t>1. Compensație fără diferențe de tarif, respectiv:</t>
  </si>
  <si>
    <t>Compensație fără diferențe de tarif pe linii regionale</t>
  </si>
  <si>
    <t xml:space="preserve"> TOTAL COMPENSAŢIE ANUALĂ (II+III) - (I), din care:</t>
  </si>
  <si>
    <t>(Ch.1)  CHELTUIELI PE LINII REGIO (Kilometri REGIO x Cost unitar per kilometru Autobuz)</t>
  </si>
  <si>
    <t>(Ch.2) Cheltuieli asociate contractelor comerciale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</si>
</sst>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l_e_i_-;\-* #,##0\ _l_e_i_-;_-* &quot;-&quot;\ _l_e_i_-;_-@_-"/>
    <numFmt numFmtId="165" formatCode="_-* #,##0.00\ _l_e_i_-;\-* #,##0.00\ _l_e_i_-;_-* &quot;-&quot;??\ _l_e_i_-;_-@_-"/>
    <numFmt numFmtId="166" formatCode="&quot;(III) (Pr) Profit rezonabil [&quot;\ #.00%\ &quot;x (II)], din care:&quot;"/>
    <numFmt numFmtId="167" formatCode="&quot; (Pr) Profit rezonabil [&quot;\ #.00%\ &quot;x (III)+(IV)]&quot;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i/>
      <sz val="10"/>
      <name val="Tahoma"/>
      <family val="2"/>
    </font>
    <font>
      <i/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i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wrapText="1"/>
    </xf>
    <xf numFmtId="3" fontId="6" fillId="0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166" fontId="4" fillId="0" borderId="1" xfId="0" applyNumberFormat="1" applyFont="1" applyFill="1" applyBorder="1" applyAlignment="1">
      <alignment horizontal="justify" wrapText="1"/>
    </xf>
    <xf numFmtId="167" fontId="2" fillId="0" borderId="1" xfId="0" applyNumberFormat="1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165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9" fontId="2" fillId="0" borderId="0" xfId="2" applyFont="1" applyFill="1" applyBorder="1"/>
    <xf numFmtId="9" fontId="8" fillId="0" borderId="0" xfId="2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168" fontId="3" fillId="0" borderId="1" xfId="1" applyNumberFormat="1" applyFont="1" applyFill="1" applyBorder="1" applyAlignment="1">
      <alignment horizontal="right" vertical="center"/>
    </xf>
    <xf numFmtId="168" fontId="7" fillId="0" borderId="1" xfId="0" applyNumberFormat="1" applyFont="1" applyFill="1" applyBorder="1" applyAlignment="1">
      <alignment horizontal="right" vertical="center"/>
    </xf>
    <xf numFmtId="168" fontId="3" fillId="0" borderId="1" xfId="0" applyNumberFormat="1" applyFont="1" applyFill="1" applyBorder="1" applyAlignment="1">
      <alignment horizontal="right" vertical="center"/>
    </xf>
    <xf numFmtId="168" fontId="3" fillId="2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showGridLines="0" tabSelected="1" topLeftCell="A7" zoomScale="115" zoomScaleNormal="115" workbookViewId="0">
      <selection activeCell="D31" sqref="D31"/>
    </sheetView>
  </sheetViews>
  <sheetFormatPr defaultColWidth="9.140625" defaultRowHeight="12.75" x14ac:dyDescent="0.2"/>
  <cols>
    <col min="1" max="1" width="63.42578125" style="5" customWidth="1"/>
    <col min="2" max="2" width="17.28515625" style="21" customWidth="1"/>
    <col min="3" max="3" width="11.85546875" style="23" hidden="1" customWidth="1"/>
    <col min="4" max="4" width="11.7109375" style="7" bestFit="1" customWidth="1"/>
    <col min="5" max="16384" width="9.140625" style="7"/>
  </cols>
  <sheetData>
    <row r="1" spans="1:3" x14ac:dyDescent="0.2">
      <c r="B1" s="6" t="s">
        <v>0</v>
      </c>
    </row>
    <row r="2" spans="1:3" ht="30.75" customHeight="1" x14ac:dyDescent="0.2">
      <c r="A2" s="37" t="s">
        <v>1</v>
      </c>
      <c r="B2" s="37"/>
    </row>
    <row r="3" spans="1:3" x14ac:dyDescent="0.2">
      <c r="A3" s="8" t="s">
        <v>2</v>
      </c>
      <c r="B3" s="9" t="s">
        <v>3</v>
      </c>
    </row>
    <row r="4" spans="1:3" x14ac:dyDescent="0.2">
      <c r="A4" s="10" t="s">
        <v>4</v>
      </c>
      <c r="B4" s="25"/>
    </row>
    <row r="5" spans="1:3" x14ac:dyDescent="0.2">
      <c r="A5" s="10" t="s">
        <v>5</v>
      </c>
      <c r="B5" s="26">
        <v>342158.3</v>
      </c>
    </row>
    <row r="6" spans="1:3" x14ac:dyDescent="0.2">
      <c r="A6" s="10" t="s">
        <v>6</v>
      </c>
      <c r="B6" s="27">
        <v>6.26</v>
      </c>
    </row>
    <row r="7" spans="1:3" x14ac:dyDescent="0.2">
      <c r="A7" s="10" t="s">
        <v>7</v>
      </c>
      <c r="B7" s="28">
        <f>B8</f>
        <v>25000</v>
      </c>
    </row>
    <row r="8" spans="1:3" x14ac:dyDescent="0.2">
      <c r="A8" s="11" t="s">
        <v>8</v>
      </c>
      <c r="B8" s="29">
        <f>B9</f>
        <v>25000</v>
      </c>
    </row>
    <row r="9" spans="1:3" x14ac:dyDescent="0.2">
      <c r="A9" s="11" t="s">
        <v>9</v>
      </c>
      <c r="B9" s="30">
        <v>25000</v>
      </c>
    </row>
    <row r="10" spans="1:3" x14ac:dyDescent="0.2">
      <c r="A10" s="11" t="s">
        <v>10</v>
      </c>
      <c r="B10" s="25">
        <v>0</v>
      </c>
    </row>
    <row r="11" spans="1:3" x14ac:dyDescent="0.2">
      <c r="A11" s="10" t="s">
        <v>11</v>
      </c>
      <c r="B11" s="25">
        <f>B7</f>
        <v>25000</v>
      </c>
    </row>
    <row r="12" spans="1:3" x14ac:dyDescent="0.2">
      <c r="A12" s="12" t="s">
        <v>12</v>
      </c>
      <c r="B12" s="31">
        <f>B13+B18+B17+B19+B24+B25</f>
        <v>2141910.9057315402</v>
      </c>
      <c r="C12" s="23">
        <v>0.99999997559727716</v>
      </c>
    </row>
    <row r="13" spans="1:3" x14ac:dyDescent="0.2">
      <c r="A13" s="13" t="s">
        <v>13</v>
      </c>
      <c r="B13" s="31">
        <f>B14+B15+B16</f>
        <v>467573.48319606663</v>
      </c>
      <c r="C13" s="23">
        <v>0.21829734865947062</v>
      </c>
    </row>
    <row r="14" spans="1:3" x14ac:dyDescent="0.2">
      <c r="A14" s="14" t="s">
        <v>14</v>
      </c>
      <c r="B14" s="32">
        <f>C14*$B$27</f>
        <v>39649.360433143032</v>
      </c>
      <c r="C14" s="23">
        <v>1.8511208547233662E-2</v>
      </c>
    </row>
    <row r="15" spans="1:3" x14ac:dyDescent="0.2">
      <c r="A15" s="14" t="s">
        <v>15</v>
      </c>
      <c r="B15" s="32">
        <f t="shared" ref="B15:B16" si="0">C15*$B$27</f>
        <v>388162.75848674908</v>
      </c>
      <c r="C15" s="23">
        <v>0.18122264001543484</v>
      </c>
    </row>
    <row r="16" spans="1:3" x14ac:dyDescent="0.2">
      <c r="A16" s="14" t="s">
        <v>16</v>
      </c>
      <c r="B16" s="32">
        <f t="shared" si="0"/>
        <v>39761.364276174514</v>
      </c>
      <c r="C16" s="23">
        <v>1.8563500096802119E-2</v>
      </c>
    </row>
    <row r="17" spans="1:4" x14ac:dyDescent="0.2">
      <c r="A17" s="13" t="s">
        <v>17</v>
      </c>
      <c r="B17" s="33">
        <f>C17*B27</f>
        <v>270675.95399273728</v>
      </c>
      <c r="C17" s="23">
        <v>0.12637124479043696</v>
      </c>
    </row>
    <row r="18" spans="1:4" x14ac:dyDescent="0.2">
      <c r="A18" s="1" t="s">
        <v>18</v>
      </c>
      <c r="B18" s="33">
        <f>C18*B27</f>
        <v>40974.739242348849</v>
      </c>
      <c r="C18" s="23">
        <v>1.9129991883793732E-2</v>
      </c>
    </row>
    <row r="19" spans="1:4" x14ac:dyDescent="0.2">
      <c r="A19" s="13" t="s">
        <v>19</v>
      </c>
      <c r="B19" s="33">
        <f>B20+B21+B22+B23</f>
        <v>1263698.2928483826</v>
      </c>
      <c r="C19" s="23">
        <v>0.58998638021272154</v>
      </c>
    </row>
    <row r="20" spans="1:4" x14ac:dyDescent="0.2">
      <c r="A20" s="14" t="s">
        <v>20</v>
      </c>
      <c r="B20" s="32">
        <f>C20*$B$27</f>
        <v>997304.61912088201</v>
      </c>
      <c r="C20" s="23">
        <v>0.46561441566745193</v>
      </c>
    </row>
    <row r="21" spans="1:4" x14ac:dyDescent="0.2">
      <c r="A21" s="14" t="s">
        <v>21</v>
      </c>
      <c r="B21" s="32">
        <f t="shared" ref="B21:B23" si="1">C21*$B$27</f>
        <v>177817.30119677368</v>
      </c>
      <c r="C21" s="23">
        <v>8.3018064094881813E-2</v>
      </c>
    </row>
    <row r="22" spans="1:4" x14ac:dyDescent="0.2">
      <c r="A22" s="15" t="s">
        <v>22</v>
      </c>
      <c r="B22" s="32">
        <f t="shared" si="1"/>
        <v>16688.57261169015</v>
      </c>
      <c r="C22" s="23">
        <v>7.7914408857000447E-3</v>
      </c>
    </row>
    <row r="23" spans="1:4" x14ac:dyDescent="0.2">
      <c r="A23" s="14" t="s">
        <v>23</v>
      </c>
      <c r="B23" s="32">
        <f t="shared" si="1"/>
        <v>71887.799919036639</v>
      </c>
      <c r="C23" s="23">
        <v>3.3562459564687772E-2</v>
      </c>
    </row>
    <row r="24" spans="1:4" x14ac:dyDescent="0.2">
      <c r="A24" s="1" t="s">
        <v>24</v>
      </c>
      <c r="B24" s="34">
        <f>C24*B27</f>
        <v>97868.398021689878</v>
      </c>
      <c r="C24" s="23">
        <v>4.5692094555169593E-2</v>
      </c>
    </row>
    <row r="25" spans="1:4" x14ac:dyDescent="0.2">
      <c r="A25" s="2" t="s">
        <v>25</v>
      </c>
      <c r="B25" s="34">
        <f>C25*B27</f>
        <v>1120.038430314775</v>
      </c>
      <c r="C25" s="23">
        <v>5.2291549568456673E-4</v>
      </c>
    </row>
    <row r="26" spans="1:4" ht="25.5" x14ac:dyDescent="0.2">
      <c r="A26" s="3" t="s">
        <v>26</v>
      </c>
      <c r="B26" s="34">
        <f>B27+B28</f>
        <v>2161910.9579999996</v>
      </c>
      <c r="D26" s="38">
        <f>B26+B29</f>
        <v>2226335.9045483996</v>
      </c>
    </row>
    <row r="27" spans="1:4" ht="25.5" x14ac:dyDescent="0.2">
      <c r="A27" s="4" t="s">
        <v>34</v>
      </c>
      <c r="B27" s="32">
        <f>B5*B6</f>
        <v>2141910.9579999996</v>
      </c>
    </row>
    <row r="28" spans="1:4" s="16" customFormat="1" ht="14.25" x14ac:dyDescent="0.25">
      <c r="A28" s="22" t="s">
        <v>35</v>
      </c>
      <c r="B28" s="35">
        <v>20000</v>
      </c>
      <c r="C28" s="24"/>
    </row>
    <row r="29" spans="1:4" x14ac:dyDescent="0.2">
      <c r="A29" s="17">
        <v>2.98E-2</v>
      </c>
      <c r="B29" s="25">
        <f>B26*2.98%</f>
        <v>64424.946548399988</v>
      </c>
    </row>
    <row r="30" spans="1:4" x14ac:dyDescent="0.2">
      <c r="A30" s="18" t="s">
        <v>27</v>
      </c>
      <c r="B30" s="30"/>
    </row>
    <row r="31" spans="1:4" x14ac:dyDescent="0.2">
      <c r="A31" s="3" t="s">
        <v>33</v>
      </c>
      <c r="B31" s="25">
        <f>B26+B29-B11</f>
        <v>2201335.9045483996</v>
      </c>
    </row>
    <row r="32" spans="1:4" x14ac:dyDescent="0.2">
      <c r="A32" s="10" t="s">
        <v>28</v>
      </c>
      <c r="B32" s="25"/>
    </row>
    <row r="33" spans="1:2" x14ac:dyDescent="0.2">
      <c r="A33" s="19" t="s">
        <v>29</v>
      </c>
      <c r="B33" s="25">
        <v>84000</v>
      </c>
    </row>
    <row r="34" spans="1:2" x14ac:dyDescent="0.2">
      <c r="A34" s="10" t="s">
        <v>31</v>
      </c>
      <c r="B34" s="25"/>
    </row>
    <row r="35" spans="1:2" x14ac:dyDescent="0.2">
      <c r="A35" s="19" t="s">
        <v>32</v>
      </c>
      <c r="B35" s="36">
        <f>B31-B33</f>
        <v>2117335.9045483996</v>
      </c>
    </row>
    <row r="36" spans="1:2" x14ac:dyDescent="0.2">
      <c r="A36" s="5" t="s">
        <v>30</v>
      </c>
      <c r="B36" s="20"/>
    </row>
  </sheetData>
  <mergeCells count="1">
    <mergeCell ref="A2:B2"/>
  </mergeCells>
  <printOptions horizontalCentered="1"/>
  <pageMargins left="0.43" right="0.3" top="0.2" bottom="0" header="0.17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4.2</vt:lpstr>
      <vt:lpstr>'Anexa 4.2'!Print_Area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Stoica</dc:creator>
  <cp:lastModifiedBy>Nicoleta Jianu</cp:lastModifiedBy>
  <cp:lastPrinted>2021-04-06T05:42:56Z</cp:lastPrinted>
  <dcterms:created xsi:type="dcterms:W3CDTF">2020-02-24T12:49:14Z</dcterms:created>
  <dcterms:modified xsi:type="dcterms:W3CDTF">2021-04-14T07:04:10Z</dcterms:modified>
</cp:coreProperties>
</file>