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E:\sedinte 2021\sedinta 8 - 17.05.2021\ATPBI-transport Bucuresti-Ilfov\Proiect de contract de delegare a gestiunii  ECOTRANS\PSC si anexe modificare km\"/>
    </mc:Choice>
  </mc:AlternateContent>
  <xr:revisionPtr revIDLastSave="0" documentId="13_ncr:1_{9D9CE995-BDBA-46DF-BB52-FFB37B74891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Anexa 4.2" sheetId="2" r:id="rId1"/>
  </sheets>
  <definedNames>
    <definedName name="_xlnm.Print_Area" localSheetId="0">'Anexa 4.2'!$A$1:$B$37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2" l="1"/>
  <c r="C23" i="2"/>
  <c r="C22" i="2"/>
  <c r="C21" i="2"/>
  <c r="B28" i="2" l="1"/>
  <c r="B27" i="2" s="1"/>
  <c r="B30" i="2" l="1"/>
  <c r="F27" i="2" s="1"/>
  <c r="B12" i="2"/>
  <c r="B32" i="2" l="1"/>
  <c r="B36" i="2" s="1"/>
  <c r="C15" i="2"/>
  <c r="C17" i="2"/>
  <c r="C16" i="2"/>
  <c r="B13" i="2"/>
  <c r="C18" i="2" s="1"/>
  <c r="D18" i="2" s="1"/>
  <c r="C14" i="2" l="1"/>
  <c r="D14" i="2" s="1"/>
  <c r="D17" i="2" s="1"/>
  <c r="C19" i="2"/>
  <c r="D19" i="2" s="1"/>
  <c r="C20" i="2"/>
  <c r="D20" i="2" s="1"/>
  <c r="C25" i="2"/>
  <c r="D25" i="2" s="1"/>
  <c r="D16" i="2" l="1"/>
  <c r="D13" i="2"/>
  <c r="D23" i="2"/>
  <c r="D21" i="2"/>
  <c r="D22" i="2"/>
  <c r="D24" i="2"/>
  <c r="D15" i="2"/>
</calcChain>
</file>

<file path=xl/sharedStrings.xml><?xml version="1.0" encoding="utf-8"?>
<sst xmlns="http://schemas.openxmlformats.org/spreadsheetml/2006/main" count="35" uniqueCount="35">
  <si>
    <t>CALCULUL COMPENSAŢIEI ANUALE - RAPORT DETALIAT ( fundamentare)</t>
  </si>
  <si>
    <t>Indicatori</t>
  </si>
  <si>
    <t>Valoare</t>
  </si>
  <si>
    <t xml:space="preserve">(Km) Număr total de kilometri, din care: </t>
  </si>
  <si>
    <t xml:space="preserve">    * Kilometri REGIO</t>
  </si>
  <si>
    <t xml:space="preserve">(c unitar) Cost unitar per kilometru  </t>
  </si>
  <si>
    <t xml:space="preserve">Venituri din servicii de transport public, din care: </t>
  </si>
  <si>
    <t xml:space="preserve"> (1) Venituri din vânzări de titluri de călătorie, din care:</t>
  </si>
  <si>
    <t xml:space="preserve">    *  Venituri REGIO</t>
  </si>
  <si>
    <t xml:space="preserve"> (2) Alte venituri asociate activitatii de transport</t>
  </si>
  <si>
    <t xml:space="preserve">(I) TOTAL VENITURI </t>
  </si>
  <si>
    <t>Cheltuieli totale transport public (lei), din care:</t>
  </si>
  <si>
    <t>1. Cheltuieli materiale</t>
  </si>
  <si>
    <t>1.1 Materiale, piese de schimb, obiecte de inventar</t>
  </si>
  <si>
    <t xml:space="preserve">1.2 Combustibili </t>
  </si>
  <si>
    <t>1.3 Energie, apă, gaze</t>
  </si>
  <si>
    <t>2. Cheltuieli privind servicii executate de terți</t>
  </si>
  <si>
    <t>3. Cheltuieli privind impozite, taxe și vărsăminte asimilate</t>
  </si>
  <si>
    <t>4. Cheltuieli cu personalul</t>
  </si>
  <si>
    <t>4.1 Cheltuieli cu salariile</t>
  </si>
  <si>
    <t xml:space="preserve">4.2 Contracte de mandat </t>
  </si>
  <si>
    <t>4.3 Cheltuieli cu asig.și prot.socială, fd.speciale și alte oblig.legale</t>
  </si>
  <si>
    <t>4.4 Bonusuri - tichete de masă</t>
  </si>
  <si>
    <t>5. Alte cheltuieli de exploatare</t>
  </si>
  <si>
    <t>6. Cheltuieli financiare</t>
  </si>
  <si>
    <t>(II) TOTAL CHELTUIELI asociate realizării Programului de Transport, din care:</t>
  </si>
  <si>
    <t xml:space="preserve">   * Profit rezonabil REGIO</t>
  </si>
  <si>
    <t>1. Compensație din diferențe de tarif, respectiv:</t>
  </si>
  <si>
    <t>Diferențe de tarif pe linii regionale</t>
  </si>
  <si>
    <t xml:space="preserve"> (Ch.2) Cheltuieli asociate contractelor comerciale</t>
  </si>
  <si>
    <t>1. Compensație fără diferențe de tarif, respectiv:</t>
  </si>
  <si>
    <t>Compensație fără diferențe de tarif pe linii regionale</t>
  </si>
  <si>
    <t xml:space="preserve"> TOTAL COMPENSAŢIE ANUALĂ (II+III) - (I), din care:</t>
  </si>
  <si>
    <t>(Ch.1)  CHELTUIELI PE LINII REGIO (Kilometri REGIO x Cost unitar per kilometru Autobuz)</t>
  </si>
  <si>
    <t>ANEXA 4.2-contract ECOTRANS STCM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</si>
</sst>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l_e_i_-;\-* #,##0\ _l_e_i_-;_-* &quot;-&quot;\ _l_e_i_-;_-@_-"/>
    <numFmt numFmtId="165" formatCode="_-* #,##0.00\ _l_e_i_-;\-* #,##0.00\ _l_e_i_-;_-* &quot;-&quot;??\ _l_e_i_-;_-@_-"/>
    <numFmt numFmtId="166" formatCode="&quot;(III) (Pr) Profit rezonabil [&quot;\ #.00%\ &quot;x (II)], din care:&quot;"/>
    <numFmt numFmtId="167" formatCode="&quot; (Pr) Profit rezonabil [&quot;\ #.00%\ &quot;x (III)+(IV)]&quot;"/>
    <numFmt numFmtId="168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name val="Tahoma"/>
      <family val="2"/>
    </font>
    <font>
      <b/>
      <sz val="10"/>
      <color theme="1"/>
      <name val="Tahoma"/>
      <family val="2"/>
    </font>
    <font>
      <i/>
      <sz val="10"/>
      <name val="Tahoma"/>
      <family val="2"/>
    </font>
    <font>
      <i/>
      <sz val="10"/>
      <color theme="1"/>
      <name val="Tahoma"/>
      <family val="2"/>
    </font>
    <font>
      <sz val="1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sz val="10"/>
      <color rgb="FFFF0000"/>
      <name val="Tahoma"/>
      <family val="2"/>
    </font>
    <font>
      <sz val="11"/>
      <color rgb="FF006100"/>
      <name val="Tahoma"/>
      <family val="2"/>
    </font>
    <font>
      <b/>
      <sz val="12"/>
      <color theme="1"/>
      <name val="Tahoma"/>
      <family val="2"/>
    </font>
    <font>
      <b/>
      <sz val="12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9">
    <xf numFmtId="0" fontId="0" fillId="0" borderId="0" xfId="0"/>
    <xf numFmtId="3" fontId="4" fillId="0" borderId="1" xfId="0" applyNumberFormat="1" applyFont="1" applyFill="1" applyBorder="1" applyAlignment="1">
      <alignment wrapText="1"/>
    </xf>
    <xf numFmtId="3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4" fillId="0" borderId="1" xfId="0" applyFont="1" applyFill="1" applyBorder="1" applyAlignment="1">
      <alignment horizontal="justify" wrapText="1"/>
    </xf>
    <xf numFmtId="0" fontId="2" fillId="0" borderId="1" xfId="0" applyFont="1" applyFill="1" applyBorder="1" applyAlignment="1">
      <alignment horizontal="justify" wrapText="1"/>
    </xf>
    <xf numFmtId="0" fontId="4" fillId="0" borderId="1" xfId="0" applyFont="1" applyFill="1" applyBorder="1" applyAlignment="1">
      <alignment wrapText="1"/>
    </xf>
    <xf numFmtId="168" fontId="3" fillId="0" borderId="1" xfId="1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wrapText="1"/>
    </xf>
    <xf numFmtId="3" fontId="6" fillId="0" borderId="1" xfId="0" applyNumberFormat="1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166" fontId="4" fillId="0" borderId="1" xfId="0" applyNumberFormat="1" applyFont="1" applyFill="1" applyBorder="1" applyAlignment="1">
      <alignment horizontal="justify" wrapText="1"/>
    </xf>
    <xf numFmtId="167" fontId="2" fillId="0" borderId="1" xfId="0" applyNumberFormat="1" applyFont="1" applyFill="1" applyBorder="1" applyAlignment="1">
      <alignment horizontal="justify" wrapText="1"/>
    </xf>
    <xf numFmtId="0" fontId="6" fillId="0" borderId="1" xfId="0" applyFont="1" applyFill="1" applyBorder="1" applyAlignment="1">
      <alignment horizontal="justify" wrapText="1"/>
    </xf>
    <xf numFmtId="0" fontId="9" fillId="0" borderId="1" xfId="0" applyFont="1" applyFill="1" applyBorder="1" applyAlignment="1">
      <alignment horizontal="left" vertical="center"/>
    </xf>
    <xf numFmtId="165" fontId="2" fillId="0" borderId="0" xfId="1" applyFont="1" applyFill="1" applyBorder="1"/>
    <xf numFmtId="4" fontId="2" fillId="0" borderId="0" xfId="0" applyNumberFormat="1" applyFont="1" applyFill="1" applyBorder="1"/>
    <xf numFmtId="0" fontId="2" fillId="0" borderId="0" xfId="0" applyFont="1" applyFill="1"/>
    <xf numFmtId="3" fontId="2" fillId="0" borderId="0" xfId="0" applyNumberFormat="1" applyFont="1" applyFill="1"/>
    <xf numFmtId="165" fontId="2" fillId="0" borderId="0" xfId="1" applyFont="1" applyFill="1"/>
    <xf numFmtId="165" fontId="10" fillId="0" borderId="0" xfId="1" applyFont="1" applyFill="1"/>
    <xf numFmtId="165" fontId="11" fillId="0" borderId="0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/>
    </xf>
    <xf numFmtId="168" fontId="3" fillId="0" borderId="1" xfId="1" applyNumberFormat="1" applyFont="1" applyFill="1" applyBorder="1" applyAlignment="1">
      <alignment horizontal="right" vertical="center"/>
    </xf>
    <xf numFmtId="168" fontId="7" fillId="0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165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64" fontId="13" fillId="0" borderId="1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showGridLines="0" tabSelected="1" zoomScale="115" zoomScaleNormal="115" workbookViewId="0">
      <selection activeCell="A2" sqref="A2:B2"/>
    </sheetView>
  </sheetViews>
  <sheetFormatPr defaultColWidth="9.109375" defaultRowHeight="13.2" x14ac:dyDescent="0.25"/>
  <cols>
    <col min="1" max="1" width="63.44140625" style="5" customWidth="1"/>
    <col min="2" max="2" width="17.33203125" style="34" customWidth="1"/>
    <col min="3" max="3" width="11.6640625" style="6" hidden="1" customWidth="1"/>
    <col min="4" max="4" width="15.6640625" style="23" hidden="1" customWidth="1"/>
    <col min="5" max="5" width="5.33203125" style="21" customWidth="1"/>
    <col min="6" max="6" width="17.109375" style="6" customWidth="1"/>
    <col min="7" max="16384" width="9.109375" style="6"/>
  </cols>
  <sheetData>
    <row r="1" spans="1:5" ht="27" customHeight="1" x14ac:dyDescent="0.25">
      <c r="B1" s="26" t="s">
        <v>34</v>
      </c>
    </row>
    <row r="2" spans="1:5" ht="30.75" customHeight="1" x14ac:dyDescent="0.25">
      <c r="A2" s="36" t="s">
        <v>0</v>
      </c>
      <c r="B2" s="36"/>
    </row>
    <row r="3" spans="1:5" ht="30.75" customHeight="1" x14ac:dyDescent="0.25">
      <c r="A3" s="35"/>
      <c r="B3" s="35"/>
    </row>
    <row r="4" spans="1:5" ht="23.4" customHeight="1" x14ac:dyDescent="0.25">
      <c r="A4" s="37" t="s">
        <v>1</v>
      </c>
      <c r="B4" s="38" t="s">
        <v>2</v>
      </c>
    </row>
    <row r="5" spans="1:5" ht="14.4" customHeight="1" x14ac:dyDescent="0.25">
      <c r="A5" s="7" t="s">
        <v>3</v>
      </c>
      <c r="B5" s="27"/>
      <c r="E5" s="22"/>
    </row>
    <row r="6" spans="1:5" ht="14.4" customHeight="1" x14ac:dyDescent="0.25">
      <c r="A6" s="7" t="s">
        <v>4</v>
      </c>
      <c r="B6" s="28">
        <v>1106333.9349999998</v>
      </c>
      <c r="E6" s="22"/>
    </row>
    <row r="7" spans="1:5" ht="14.4" customHeight="1" x14ac:dyDescent="0.25">
      <c r="A7" s="7" t="s">
        <v>5</v>
      </c>
      <c r="B7" s="28">
        <v>6.99</v>
      </c>
    </row>
    <row r="8" spans="1:5" ht="14.4" customHeight="1" x14ac:dyDescent="0.25">
      <c r="A8" s="7" t="s">
        <v>6</v>
      </c>
      <c r="B8" s="27">
        <v>2183962.7919295756</v>
      </c>
    </row>
    <row r="9" spans="1:5" ht="14.4" customHeight="1" x14ac:dyDescent="0.25">
      <c r="A9" s="8" t="s">
        <v>7</v>
      </c>
      <c r="B9" s="27"/>
    </row>
    <row r="10" spans="1:5" ht="14.4" customHeight="1" x14ac:dyDescent="0.25">
      <c r="A10" s="8" t="s">
        <v>8</v>
      </c>
      <c r="B10" s="27">
        <v>2183962.7919295756</v>
      </c>
    </row>
    <row r="11" spans="1:5" ht="14.4" customHeight="1" x14ac:dyDescent="0.25">
      <c r="A11" s="8" t="s">
        <v>9</v>
      </c>
      <c r="B11" s="27">
        <v>0</v>
      </c>
    </row>
    <row r="12" spans="1:5" ht="14.4" customHeight="1" x14ac:dyDescent="0.25">
      <c r="A12" s="7" t="s">
        <v>10</v>
      </c>
      <c r="B12" s="27">
        <f>B8</f>
        <v>2183962.7919295756</v>
      </c>
    </row>
    <row r="13" spans="1:5" ht="14.4" customHeight="1" x14ac:dyDescent="0.25">
      <c r="A13" s="9" t="s">
        <v>11</v>
      </c>
      <c r="B13" s="29">
        <f>B14+B18+B19+B20+B25+B26</f>
        <v>7733274.205649999</v>
      </c>
      <c r="D13" s="10">
        <f>D14+D18+D19+D20+D25+D26</f>
        <v>7733274.205649999</v>
      </c>
    </row>
    <row r="14" spans="1:5" ht="14.4" customHeight="1" x14ac:dyDescent="0.25">
      <c r="A14" s="11" t="s">
        <v>12</v>
      </c>
      <c r="B14" s="30">
        <v>1617992.2729047206</v>
      </c>
      <c r="C14" s="6">
        <f>B14/B13</f>
        <v>0.2092247384326035</v>
      </c>
      <c r="D14" s="24">
        <f>C14*B28</f>
        <v>1617992.2729047206</v>
      </c>
    </row>
    <row r="15" spans="1:5" ht="16.2" customHeight="1" x14ac:dyDescent="0.25">
      <c r="A15" s="12" t="s">
        <v>13</v>
      </c>
      <c r="B15" s="30">
        <v>228580.61010115565</v>
      </c>
      <c r="C15" s="6">
        <f>B15/B14</f>
        <v>0.14127422851704569</v>
      </c>
      <c r="D15" s="23">
        <f>C15*$D$14</f>
        <v>228580.61010115565</v>
      </c>
    </row>
    <row r="16" spans="1:5" ht="16.2" customHeight="1" x14ac:dyDescent="0.25">
      <c r="A16" s="12" t="s">
        <v>14</v>
      </c>
      <c r="B16" s="30">
        <v>1374821.4110949805</v>
      </c>
      <c r="C16" s="6">
        <f>B16/B14</f>
        <v>0.84970826753505779</v>
      </c>
      <c r="D16" s="23">
        <f>C16*$D$14</f>
        <v>1374821.4110949805</v>
      </c>
    </row>
    <row r="17" spans="1:6" ht="16.2" customHeight="1" x14ac:dyDescent="0.25">
      <c r="A17" s="12" t="s">
        <v>15</v>
      </c>
      <c r="B17" s="30">
        <v>14590.251708584407</v>
      </c>
      <c r="C17" s="6">
        <f>B17/B14</f>
        <v>9.0175039478965352E-3</v>
      </c>
      <c r="D17" s="23">
        <f>C17*$D$14</f>
        <v>14590.251708584407</v>
      </c>
    </row>
    <row r="18" spans="1:6" ht="17.399999999999999" customHeight="1" x14ac:dyDescent="0.25">
      <c r="A18" s="11" t="s">
        <v>16</v>
      </c>
      <c r="B18" s="30">
        <v>778146.75779116817</v>
      </c>
      <c r="C18" s="6">
        <f>B18/B13</f>
        <v>0.10062319492339315</v>
      </c>
      <c r="D18" s="24">
        <f>C18*B28</f>
        <v>778146.75779116817</v>
      </c>
    </row>
    <row r="19" spans="1:6" ht="17.399999999999999" customHeight="1" x14ac:dyDescent="0.25">
      <c r="A19" s="1" t="s">
        <v>17</v>
      </c>
      <c r="B19" s="30">
        <v>9726.8344723896043</v>
      </c>
      <c r="C19" s="6">
        <f>B19/B13</f>
        <v>1.2577899365424146E-3</v>
      </c>
      <c r="D19" s="24">
        <f>C19*B28</f>
        <v>9726.8344723896043</v>
      </c>
    </row>
    <row r="20" spans="1:6" ht="17.399999999999999" customHeight="1" x14ac:dyDescent="0.25">
      <c r="A20" s="11" t="s">
        <v>18</v>
      </c>
      <c r="B20" s="30">
        <v>5244730.2474664096</v>
      </c>
      <c r="C20" s="6">
        <f>B20/B13</f>
        <v>0.67820306224685045</v>
      </c>
      <c r="D20" s="24">
        <f>B28*C20</f>
        <v>5244730.2474664096</v>
      </c>
    </row>
    <row r="21" spans="1:6" ht="15.6" customHeight="1" x14ac:dyDescent="0.25">
      <c r="A21" s="12" t="s">
        <v>19</v>
      </c>
      <c r="B21" s="30">
        <v>4658202.1287813168</v>
      </c>
      <c r="C21" s="6">
        <f>B21/B20</f>
        <v>0.88816810569648863</v>
      </c>
      <c r="D21" s="23">
        <f>C21*$D$20</f>
        <v>4658202.1287813168</v>
      </c>
    </row>
    <row r="22" spans="1:6" ht="15.6" customHeight="1" x14ac:dyDescent="0.25">
      <c r="A22" s="12" t="s">
        <v>20</v>
      </c>
      <c r="B22" s="30">
        <v>159520.08534718954</v>
      </c>
      <c r="C22" s="6">
        <f>B22/B20</f>
        <v>3.0415307903442598E-2</v>
      </c>
      <c r="D22" s="23">
        <f t="shared" ref="D22:D24" si="0">C22*$D$20</f>
        <v>159520.08534718954</v>
      </c>
    </row>
    <row r="23" spans="1:6" ht="15.6" customHeight="1" x14ac:dyDescent="0.25">
      <c r="A23" s="13" t="s">
        <v>21</v>
      </c>
      <c r="B23" s="30">
        <v>120612.74745763109</v>
      </c>
      <c r="C23" s="6">
        <f>B23/B20</f>
        <v>2.2996940122115131E-2</v>
      </c>
      <c r="D23" s="23">
        <f t="shared" si="0"/>
        <v>120612.74745763109</v>
      </c>
    </row>
    <row r="24" spans="1:6" ht="15.6" customHeight="1" x14ac:dyDescent="0.25">
      <c r="A24" s="12" t="s">
        <v>22</v>
      </c>
      <c r="B24" s="30">
        <v>306395.28588027257</v>
      </c>
      <c r="C24" s="6">
        <f>B24/B20</f>
        <v>5.8419646277953763E-2</v>
      </c>
      <c r="D24" s="23">
        <f t="shared" si="0"/>
        <v>306395.28588027257</v>
      </c>
    </row>
    <row r="25" spans="1:6" ht="15.6" customHeight="1" x14ac:dyDescent="0.25">
      <c r="A25" s="1" t="s">
        <v>23</v>
      </c>
      <c r="B25" s="30">
        <v>82678.093015311621</v>
      </c>
      <c r="C25" s="6">
        <f>B25/B13</f>
        <v>1.0691214460610523E-2</v>
      </c>
      <c r="D25" s="24">
        <f>C25*B28</f>
        <v>82678.093015311621</v>
      </c>
    </row>
    <row r="26" spans="1:6" ht="14.4" customHeight="1" x14ac:dyDescent="0.25">
      <c r="A26" s="2" t="s">
        <v>24</v>
      </c>
      <c r="B26" s="30">
        <v>0</v>
      </c>
      <c r="D26" s="24"/>
    </row>
    <row r="27" spans="1:6" ht="28.8" customHeight="1" x14ac:dyDescent="0.25">
      <c r="A27" s="3" t="s">
        <v>25</v>
      </c>
      <c r="B27" s="27">
        <f>B28+B29</f>
        <v>7826561.6056499993</v>
      </c>
      <c r="C27" s="20"/>
      <c r="E27" s="22"/>
      <c r="F27" s="20">
        <f>B27+B30</f>
        <v>8066837.0469434541</v>
      </c>
    </row>
    <row r="28" spans="1:6" ht="27.6" customHeight="1" x14ac:dyDescent="0.25">
      <c r="A28" s="4" t="s">
        <v>33</v>
      </c>
      <c r="B28" s="31">
        <f>B6*B7</f>
        <v>7733274.205649999</v>
      </c>
      <c r="D28" s="19"/>
    </row>
    <row r="29" spans="1:6" s="14" customFormat="1" ht="15.6" customHeight="1" x14ac:dyDescent="0.25">
      <c r="A29" s="18" t="s">
        <v>29</v>
      </c>
      <c r="B29" s="31">
        <v>93287.4</v>
      </c>
      <c r="D29" s="25"/>
      <c r="E29" s="21"/>
    </row>
    <row r="30" spans="1:6" ht="15.6" customHeight="1" x14ac:dyDescent="0.25">
      <c r="A30" s="15">
        <v>3.0700000000000002E-2</v>
      </c>
      <c r="B30" s="27">
        <f>B27*3.07%</f>
        <v>240275.44129345496</v>
      </c>
    </row>
    <row r="31" spans="1:6" ht="15.6" customHeight="1" x14ac:dyDescent="0.25">
      <c r="A31" s="16" t="s">
        <v>26</v>
      </c>
      <c r="B31" s="31"/>
    </row>
    <row r="32" spans="1:6" ht="15.6" customHeight="1" x14ac:dyDescent="0.25">
      <c r="A32" s="3" t="s">
        <v>32</v>
      </c>
      <c r="B32" s="27">
        <f>B27+B30-B12</f>
        <v>5882874.2550138785</v>
      </c>
    </row>
    <row r="33" spans="1:2" ht="15.6" customHeight="1" x14ac:dyDescent="0.25">
      <c r="A33" s="7" t="s">
        <v>27</v>
      </c>
      <c r="B33" s="27"/>
    </row>
    <row r="34" spans="1:2" ht="15.6" customHeight="1" x14ac:dyDescent="0.25">
      <c r="A34" s="17" t="s">
        <v>28</v>
      </c>
      <c r="B34" s="27">
        <v>1076397.8399999999</v>
      </c>
    </row>
    <row r="35" spans="1:2" ht="15.6" customHeight="1" x14ac:dyDescent="0.25">
      <c r="A35" s="7" t="s">
        <v>30</v>
      </c>
      <c r="B35" s="27"/>
    </row>
    <row r="36" spans="1:2" ht="15.6" customHeight="1" x14ac:dyDescent="0.25">
      <c r="A36" s="17" t="s">
        <v>31</v>
      </c>
      <c r="B36" s="32">
        <f>B32-B34</f>
        <v>4806476.4150138786</v>
      </c>
    </row>
    <row r="37" spans="1:2" ht="14.4" customHeight="1" x14ac:dyDescent="0.25">
      <c r="B37" s="33"/>
    </row>
  </sheetData>
  <mergeCells count="1">
    <mergeCell ref="A2:B2"/>
  </mergeCells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4.2</vt:lpstr>
      <vt:lpstr>'Anexa 4.2'!Print_Area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Stoica</dc:creator>
  <cp:lastModifiedBy>Juridic</cp:lastModifiedBy>
  <cp:lastPrinted>2021-05-06T08:41:45Z</cp:lastPrinted>
  <dcterms:created xsi:type="dcterms:W3CDTF">2020-02-24T12:49:14Z</dcterms:created>
  <dcterms:modified xsi:type="dcterms:W3CDTF">2021-05-06T08:41:56Z</dcterms:modified>
</cp:coreProperties>
</file>