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nicoleta.jianu\Desktop\14.04.2021 ORA 9 PSC\14.04.2021 PSC 10 ani STV ora 9\PSC + anexe modificare km\"/>
    </mc:Choice>
  </mc:AlternateContent>
  <xr:revisionPtr revIDLastSave="0" documentId="8_{2AF54145-B98A-40B1-910D-6BCA5DB548B8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Anexa 4.3" sheetId="2" r:id="rId1"/>
  </sheets>
  <definedNames>
    <definedName name="_xlnm.Print_Area" localSheetId="0">'Anexa 4.3'!$A$1:$B$33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21" i="2"/>
  <c r="B31" i="2"/>
  <c r="B27" i="2"/>
  <c r="B20" i="2" l="1"/>
  <c r="B18" i="2" s="1"/>
  <c r="B22" i="2" s="1"/>
  <c r="B24" i="2" l="1"/>
  <c r="B23" i="2" s="1"/>
  <c r="C22" i="2" s="1"/>
  <c r="B11" i="2" l="1"/>
  <c r="B26" i="2"/>
  <c r="B25" i="2" s="1"/>
  <c r="B29" i="2" s="1"/>
  <c r="B33" i="2" l="1"/>
  <c r="C29" i="2"/>
</calcChain>
</file>

<file path=xl/sharedStrings.xml><?xml version="1.0" encoding="utf-8"?>
<sst xmlns="http://schemas.openxmlformats.org/spreadsheetml/2006/main" count="28" uniqueCount="22">
  <si>
    <t>ANEXA 4.4</t>
  </si>
  <si>
    <t xml:space="preserve">MODUL DE CALCUL ȘI ACORDARE A COMPENSAȚIEI LUNARE </t>
  </si>
  <si>
    <t>lei</t>
  </si>
  <si>
    <t>Indicatori</t>
  </si>
  <si>
    <t>Valoare</t>
  </si>
  <si>
    <t>Luna ........... Anul ...................</t>
  </si>
  <si>
    <t>Autobuz, din care:</t>
  </si>
  <si>
    <t xml:space="preserve"> - linii regionale</t>
  </si>
  <si>
    <t xml:space="preserve">(c unitar) Cost unitar per kilometru </t>
  </si>
  <si>
    <t xml:space="preserve"> (V) Total venituri lunare pentru servicii de transport public (1+2):</t>
  </si>
  <si>
    <t xml:space="preserve">  2. Alte venituri în cadrul reţelei unde se prestează PSO  </t>
  </si>
  <si>
    <t>1. Compensație din diferențe de tarif, respectiv:</t>
  </si>
  <si>
    <t>Diferențe de tarif pe linii regionale</t>
  </si>
  <si>
    <t>2. Compensație fără diferențe de tarif, respectiv:</t>
  </si>
  <si>
    <t>Compensatie linii regionale</t>
  </si>
  <si>
    <t xml:space="preserve"> (Ch.2) Cheltuieli asociate contractelor comerciale</t>
  </si>
  <si>
    <t xml:space="preserve">  1. Venituri din vânzări de titluri de călătorie, asocite contractelor comerciale, din care:</t>
  </si>
  <si>
    <t xml:space="preserve"> (Ch.1) Cheltuieli  pentru PSO (Veh*Km efectuaţi x c unitar pe Km) </t>
  </si>
  <si>
    <t xml:space="preserve"> (C) Compensaţia (conform contract) ( Ch. + Pr -V), din care:</t>
  </si>
  <si>
    <t>CHELTUIELI</t>
  </si>
  <si>
    <t>Cheltuieli Totale  (Ch. 1 + Ch. 2)</t>
  </si>
  <si>
    <t xml:space="preserve">(Km)  Număr total de vehicul*kilometri efectuaţi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</si>
</sst>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lei/an&quot;;\-#,##0.00\ &quot;lei/an&quot;"/>
    <numFmt numFmtId="165" formatCode="&quot; (Pr) Profit rezonabil  (Cheltuieli totale x&quot;\ #.00%&quot;)&quot;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i/>
      <sz val="10"/>
      <color theme="1"/>
      <name val="Tahoma"/>
      <family val="2"/>
    </font>
    <font>
      <sz val="10"/>
      <color rgb="FF006100"/>
      <name val="Tahoma"/>
      <family val="2"/>
    </font>
    <font>
      <sz val="10"/>
      <color rgb="FF000000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color rgb="FFFA7D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rgb="FFBFBFBF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8" borderId="0" applyNumberFormat="0" applyBorder="0" applyAlignment="0" applyProtection="0"/>
    <xf numFmtId="0" fontId="2" fillId="9" borderId="5" applyNumberFormat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6" xfId="0" applyFont="1" applyBorder="1" applyAlignment="1">
      <alignment horizontal="justify" vertical="center"/>
    </xf>
    <xf numFmtId="4" fontId="4" fillId="3" borderId="6" xfId="0" applyNumberFormat="1" applyFont="1" applyFill="1" applyBorder="1" applyAlignment="1">
      <alignment horizontal="right" vertical="center"/>
    </xf>
    <xf numFmtId="4" fontId="3" fillId="0" borderId="0" xfId="0" applyNumberFormat="1" applyFont="1"/>
    <xf numFmtId="0" fontId="3" fillId="0" borderId="6" xfId="0" applyFont="1" applyBorder="1" applyAlignment="1">
      <alignment horizontal="justify"/>
    </xf>
    <xf numFmtId="4" fontId="6" fillId="3" borderId="6" xfId="0" applyNumberFormat="1" applyFont="1" applyFill="1" applyBorder="1" applyAlignment="1">
      <alignment horizontal="right"/>
    </xf>
    <xf numFmtId="0" fontId="6" fillId="0" borderId="6" xfId="0" applyFont="1" applyBorder="1" applyAlignment="1">
      <alignment horizontal="justify"/>
    </xf>
    <xf numFmtId="0" fontId="4" fillId="0" borderId="6" xfId="0" applyFont="1" applyBorder="1" applyAlignment="1">
      <alignment horizontal="justify"/>
    </xf>
    <xf numFmtId="4" fontId="4" fillId="0" borderId="6" xfId="0" applyNumberFormat="1" applyFont="1" applyBorder="1" applyAlignment="1">
      <alignment horizontal="right"/>
    </xf>
    <xf numFmtId="0" fontId="3" fillId="4" borderId="6" xfId="0" applyFont="1" applyFill="1" applyBorder="1" applyAlignment="1">
      <alignment horizontal="justify"/>
    </xf>
    <xf numFmtId="4" fontId="5" fillId="3" borderId="6" xfId="0" applyNumberFormat="1" applyFont="1" applyFill="1" applyBorder="1" applyAlignment="1">
      <alignment horizontal="right"/>
    </xf>
    <xf numFmtId="0" fontId="4" fillId="5" borderId="6" xfId="0" applyFont="1" applyFill="1" applyBorder="1" applyAlignment="1">
      <alignment horizontal="justify"/>
    </xf>
    <xf numFmtId="4" fontId="4" fillId="6" borderId="6" xfId="0" applyNumberFormat="1" applyFont="1" applyFill="1" applyBorder="1" applyAlignment="1">
      <alignment horizontal="right"/>
    </xf>
    <xf numFmtId="4" fontId="3" fillId="3" borderId="6" xfId="0" applyNumberFormat="1" applyFont="1" applyFill="1" applyBorder="1" applyAlignment="1">
      <alignment horizontal="right"/>
    </xf>
    <xf numFmtId="4" fontId="4" fillId="3" borderId="6" xfId="0" applyNumberFormat="1" applyFont="1" applyFill="1" applyBorder="1" applyAlignment="1">
      <alignment horizontal="right"/>
    </xf>
    <xf numFmtId="0" fontId="8" fillId="0" borderId="6" xfId="0" applyFont="1" applyBorder="1" applyAlignment="1">
      <alignment horizontal="justify"/>
    </xf>
    <xf numFmtId="4" fontId="9" fillId="7" borderId="6" xfId="0" applyNumberFormat="1" applyFont="1" applyFill="1" applyBorder="1" applyAlignment="1">
      <alignment horizontal="right"/>
    </xf>
    <xf numFmtId="0" fontId="4" fillId="5" borderId="6" xfId="0" applyFont="1" applyFill="1" applyBorder="1" applyAlignment="1">
      <alignment horizontal="justify" vertical="center"/>
    </xf>
    <xf numFmtId="4" fontId="4" fillId="6" borderId="6" xfId="0" applyNumberFormat="1" applyFont="1" applyFill="1" applyBorder="1" applyAlignment="1">
      <alignment horizontal="right" vertical="center"/>
    </xf>
    <xf numFmtId="4" fontId="5" fillId="0" borderId="6" xfId="0" applyNumberFormat="1" applyFont="1" applyBorder="1" applyAlignment="1">
      <alignment horizontal="right"/>
    </xf>
    <xf numFmtId="4" fontId="10" fillId="7" borderId="6" xfId="0" applyNumberFormat="1" applyFont="1" applyFill="1" applyBorder="1" applyAlignment="1">
      <alignment horizontal="right"/>
    </xf>
    <xf numFmtId="165" fontId="4" fillId="5" borderId="6" xfId="0" applyNumberFormat="1" applyFont="1" applyFill="1" applyBorder="1" applyAlignment="1">
      <alignment horizontal="justify"/>
    </xf>
    <xf numFmtId="0" fontId="6" fillId="0" borderId="6" xfId="0" applyFont="1" applyFill="1" applyBorder="1" applyAlignment="1">
      <alignment horizontal="justify"/>
    </xf>
    <xf numFmtId="4" fontId="5" fillId="0" borderId="6" xfId="0" applyNumberFormat="1" applyFont="1" applyFill="1" applyBorder="1" applyAlignment="1">
      <alignment horizontal="right"/>
    </xf>
    <xf numFmtId="0" fontId="3" fillId="0" borderId="0" xfId="0" applyFont="1" applyFill="1"/>
    <xf numFmtId="0" fontId="4" fillId="0" borderId="6" xfId="0" applyFont="1" applyFill="1" applyBorder="1" applyAlignment="1">
      <alignment horizontal="justify"/>
    </xf>
    <xf numFmtId="4" fontId="4" fillId="0" borderId="6" xfId="0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justify"/>
    </xf>
    <xf numFmtId="4" fontId="6" fillId="0" borderId="6" xfId="0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" fontId="11" fillId="0" borderId="0" xfId="2" applyNumberFormat="1" applyFont="1" applyFill="1" applyBorder="1" applyAlignment="1">
      <alignment horizontal="center"/>
    </xf>
  </cellXfs>
  <cellStyles count="3">
    <cellStyle name="Calculation" xfId="2" builtinId="22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showGridLines="0" tabSelected="1" zoomScaleNormal="100" workbookViewId="0">
      <selection activeCell="G17" sqref="G17"/>
    </sheetView>
  </sheetViews>
  <sheetFormatPr defaultColWidth="9.140625" defaultRowHeight="12.75" x14ac:dyDescent="0.2"/>
  <cols>
    <col min="1" max="1" width="68" style="1" customWidth="1"/>
    <col min="2" max="2" width="17.85546875" style="1" customWidth="1"/>
    <col min="3" max="3" width="12.7109375" style="1" bestFit="1" customWidth="1"/>
    <col min="4" max="16384" width="9.140625" style="1"/>
  </cols>
  <sheetData>
    <row r="1" spans="1:3" x14ac:dyDescent="0.2">
      <c r="B1" s="2" t="s">
        <v>0</v>
      </c>
      <c r="C1" s="2"/>
    </row>
    <row r="2" spans="1:3" x14ac:dyDescent="0.2">
      <c r="A2" s="2"/>
    </row>
    <row r="3" spans="1:3" x14ac:dyDescent="0.2">
      <c r="A3" s="2"/>
    </row>
    <row r="4" spans="1:3" x14ac:dyDescent="0.2">
      <c r="A4" s="2"/>
    </row>
    <row r="6" spans="1:3" x14ac:dyDescent="0.2">
      <c r="A6" s="37" t="s">
        <v>1</v>
      </c>
      <c r="B6" s="37"/>
    </row>
    <row r="7" spans="1:3" x14ac:dyDescent="0.2">
      <c r="A7" s="38"/>
      <c r="B7" s="38"/>
    </row>
    <row r="8" spans="1:3" ht="13.5" thickBot="1" x14ac:dyDescent="0.25">
      <c r="B8" s="3" t="s">
        <v>2</v>
      </c>
    </row>
    <row r="9" spans="1:3" ht="13.5" thickBot="1" x14ac:dyDescent="0.25">
      <c r="A9" s="4" t="s">
        <v>3</v>
      </c>
      <c r="B9" s="5" t="s">
        <v>4</v>
      </c>
    </row>
    <row r="10" spans="1:3" ht="13.5" thickBot="1" x14ac:dyDescent="0.25">
      <c r="A10" s="6" t="s">
        <v>5</v>
      </c>
      <c r="B10" s="7"/>
    </row>
    <row r="11" spans="1:3" x14ac:dyDescent="0.2">
      <c r="A11" s="8" t="s">
        <v>21</v>
      </c>
      <c r="B11" s="9">
        <f>B13</f>
        <v>772082.29333333333</v>
      </c>
    </row>
    <row r="12" spans="1:3" x14ac:dyDescent="0.2">
      <c r="A12" s="11" t="s">
        <v>6</v>
      </c>
      <c r="B12" s="12"/>
    </row>
    <row r="13" spans="1:3" x14ac:dyDescent="0.2">
      <c r="A13" s="13" t="s">
        <v>7</v>
      </c>
      <c r="B13" s="12">
        <f>9264987.52/12</f>
        <v>772082.29333333333</v>
      </c>
    </row>
    <row r="14" spans="1:3" x14ac:dyDescent="0.2">
      <c r="A14" s="14" t="s">
        <v>8</v>
      </c>
      <c r="B14" s="15"/>
    </row>
    <row r="15" spans="1:3" x14ac:dyDescent="0.2">
      <c r="A15" s="16" t="s">
        <v>6</v>
      </c>
      <c r="B15" s="17"/>
    </row>
    <row r="16" spans="1:3" s="31" customFormat="1" x14ac:dyDescent="0.2">
      <c r="A16" s="29" t="s">
        <v>7</v>
      </c>
      <c r="B16" s="30">
        <v>7.14</v>
      </c>
    </row>
    <row r="17" spans="1:3" s="31" customFormat="1" x14ac:dyDescent="0.2">
      <c r="A17" s="14" t="s">
        <v>19</v>
      </c>
      <c r="B17" s="30"/>
    </row>
    <row r="18" spans="1:3" s="31" customFormat="1" x14ac:dyDescent="0.2">
      <c r="A18" s="32" t="s">
        <v>17</v>
      </c>
      <c r="B18" s="33">
        <f>B20</f>
        <v>5512667.5743999993</v>
      </c>
    </row>
    <row r="19" spans="1:3" s="31" customFormat="1" x14ac:dyDescent="0.2">
      <c r="A19" s="34" t="s">
        <v>6</v>
      </c>
      <c r="B19" s="35"/>
    </row>
    <row r="20" spans="1:3" s="31" customFormat="1" x14ac:dyDescent="0.2">
      <c r="A20" s="29" t="s">
        <v>7</v>
      </c>
      <c r="B20" s="35">
        <f>B13*B16</f>
        <v>5512667.5743999993</v>
      </c>
    </row>
    <row r="21" spans="1:3" s="31" customFormat="1" x14ac:dyDescent="0.2">
      <c r="A21" s="32" t="s">
        <v>15</v>
      </c>
      <c r="B21" s="33">
        <f>1121202/12</f>
        <v>93433.5</v>
      </c>
    </row>
    <row r="22" spans="1:3" x14ac:dyDescent="0.2">
      <c r="A22" s="18" t="s">
        <v>20</v>
      </c>
      <c r="B22" s="19">
        <f>B21+B18</f>
        <v>5606101.0743999993</v>
      </c>
      <c r="C22" s="10">
        <f>(B22+B23)*12</f>
        <v>69338500.528608948</v>
      </c>
    </row>
    <row r="23" spans="1:3" x14ac:dyDescent="0.2">
      <c r="A23" s="28">
        <v>3.0700000000000002E-2</v>
      </c>
      <c r="B23" s="19">
        <f>B24</f>
        <v>172107.30298407996</v>
      </c>
    </row>
    <row r="24" spans="1:3" x14ac:dyDescent="0.2">
      <c r="A24" s="13" t="s">
        <v>7</v>
      </c>
      <c r="B24" s="20">
        <f>B22*3.07%</f>
        <v>172107.30298407996</v>
      </c>
    </row>
    <row r="25" spans="1:3" x14ac:dyDescent="0.2">
      <c r="A25" s="18" t="s">
        <v>9</v>
      </c>
      <c r="B25" s="19">
        <f>B26+B28</f>
        <v>1137551.5408333333</v>
      </c>
    </row>
    <row r="26" spans="1:3" ht="25.5" x14ac:dyDescent="0.2">
      <c r="A26" s="14" t="s">
        <v>16</v>
      </c>
      <c r="B26" s="21">
        <f>B27</f>
        <v>1137551.5408333333</v>
      </c>
    </row>
    <row r="27" spans="1:3" x14ac:dyDescent="0.2">
      <c r="A27" s="22" t="s">
        <v>7</v>
      </c>
      <c r="B27" s="23">
        <f>13650618.49/12</f>
        <v>1137551.5408333333</v>
      </c>
    </row>
    <row r="28" spans="1:3" x14ac:dyDescent="0.2">
      <c r="A28" s="14" t="s">
        <v>10</v>
      </c>
      <c r="B28" s="21">
        <v>0</v>
      </c>
    </row>
    <row r="29" spans="1:3" x14ac:dyDescent="0.2">
      <c r="A29" s="24" t="s">
        <v>18</v>
      </c>
      <c r="B29" s="25">
        <f>B23+B22-B25</f>
        <v>4640656.8365507461</v>
      </c>
      <c r="C29" s="10">
        <f>B29*12</f>
        <v>55687882.038608953</v>
      </c>
    </row>
    <row r="30" spans="1:3" x14ac:dyDescent="0.2">
      <c r="A30" s="14" t="s">
        <v>11</v>
      </c>
      <c r="B30" s="26"/>
    </row>
    <row r="31" spans="1:3" x14ac:dyDescent="0.2">
      <c r="A31" s="13" t="s">
        <v>12</v>
      </c>
      <c r="B31" s="27">
        <f>2779320.68/12</f>
        <v>231610.05666666667</v>
      </c>
    </row>
    <row r="32" spans="1:3" x14ac:dyDescent="0.2">
      <c r="A32" s="14" t="s">
        <v>13</v>
      </c>
      <c r="B32" s="26"/>
    </row>
    <row r="33" spans="1:2" x14ac:dyDescent="0.2">
      <c r="A33" s="13" t="s">
        <v>14</v>
      </c>
      <c r="B33" s="27">
        <f>B29-B31</f>
        <v>4409046.7798840795</v>
      </c>
    </row>
    <row r="34" spans="1:2" x14ac:dyDescent="0.2">
      <c r="A34" s="39"/>
      <c r="B34" s="39"/>
    </row>
    <row r="35" spans="1:2" x14ac:dyDescent="0.2">
      <c r="A35" s="36"/>
      <c r="B35" s="36"/>
    </row>
  </sheetData>
  <mergeCells count="4">
    <mergeCell ref="A35:B35"/>
    <mergeCell ref="A6:B6"/>
    <mergeCell ref="A7:B7"/>
    <mergeCell ref="A34:B34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4.3</vt:lpstr>
      <vt:lpstr>'Anexa 4.3'!Print_Area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Nicoleta Jianu</dc:creator>
  <cp:lastModifiedBy>Nicoleta Jianu</cp:lastModifiedBy>
  <cp:lastPrinted>2021-04-07T07:46:02Z</cp:lastPrinted>
  <dcterms:created xsi:type="dcterms:W3CDTF">2020-02-24T12:50:28Z</dcterms:created>
  <dcterms:modified xsi:type="dcterms:W3CDTF">2021-04-15T09:33:34Z</dcterms:modified>
</cp:coreProperties>
</file>