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80" activeTab="2"/>
  </bookViews>
  <sheets>
    <sheet name="pag. 1" sheetId="1" r:id="rId1"/>
    <sheet name="pag. 2" sheetId="2" r:id="rId2"/>
    <sheet name="pag. 3" sheetId="3" r:id="rId3"/>
  </sheets>
  <definedNames/>
  <calcPr fullCalcOnLoad="1"/>
</workbook>
</file>

<file path=xl/sharedStrings.xml><?xml version="1.0" encoding="utf-8"?>
<sst xmlns="http://schemas.openxmlformats.org/spreadsheetml/2006/main" count="494" uniqueCount="221">
  <si>
    <t>MII LEI</t>
  </si>
  <si>
    <t>Denumirea Obiectivului</t>
  </si>
  <si>
    <t>Valoare</t>
  </si>
  <si>
    <t>din care:</t>
  </si>
  <si>
    <t>Data inceperii executiei lucrarilor (luna,an)</t>
  </si>
  <si>
    <t>totala</t>
  </si>
  <si>
    <t xml:space="preserve">Realizat </t>
  </si>
  <si>
    <t xml:space="preserve">Ramas </t>
  </si>
  <si>
    <t>Nr. si data acordului M F</t>
  </si>
  <si>
    <t>actualizata</t>
  </si>
  <si>
    <t xml:space="preserve">cumulat la </t>
  </si>
  <si>
    <t xml:space="preserve">de </t>
  </si>
  <si>
    <t xml:space="preserve">Surse </t>
  </si>
  <si>
    <t>Credite</t>
  </si>
  <si>
    <t xml:space="preserve">Alte </t>
  </si>
  <si>
    <t xml:space="preserve">Buget </t>
  </si>
  <si>
    <t>Transfer</t>
  </si>
  <si>
    <t xml:space="preserve">Nr. si data actului de </t>
  </si>
  <si>
    <t>executat</t>
  </si>
  <si>
    <t>proprii</t>
  </si>
  <si>
    <t>int/ext</t>
  </si>
  <si>
    <t>surse</t>
  </si>
  <si>
    <t>local</t>
  </si>
  <si>
    <t>buget</t>
  </si>
  <si>
    <t>aprobare</t>
  </si>
  <si>
    <t>de stat</t>
  </si>
  <si>
    <t>I.Credite de angajament</t>
  </si>
  <si>
    <t>II.Credite bugetare</t>
  </si>
  <si>
    <t>Capitolul : 84.02 " TRANSPORTURI "</t>
  </si>
  <si>
    <t>Subcapitolul:  84.02.03.02 " Transport in comun"</t>
  </si>
  <si>
    <t>Cod</t>
  </si>
  <si>
    <t>Capacitati/ PIF</t>
  </si>
  <si>
    <t>C. Alte cheltuieli de investitii</t>
  </si>
  <si>
    <t>finantate din:</t>
  </si>
  <si>
    <t>P.U.</t>
  </si>
  <si>
    <t>Cant.</t>
  </si>
  <si>
    <t>U.M.</t>
  </si>
  <si>
    <t>I</t>
  </si>
  <si>
    <t>II</t>
  </si>
  <si>
    <t xml:space="preserve">din care:                                        </t>
  </si>
  <si>
    <t>buc.</t>
  </si>
  <si>
    <t xml:space="preserve">de transport                                       </t>
  </si>
  <si>
    <t>TOTAL</t>
  </si>
  <si>
    <t>Estimari</t>
  </si>
  <si>
    <t xml:space="preserve">                                                                            </t>
  </si>
  <si>
    <t xml:space="preserve">b. Dotari independente              </t>
  </si>
  <si>
    <t xml:space="preserve">TOTAL      </t>
  </si>
  <si>
    <t xml:space="preserve">din care:              </t>
  </si>
  <si>
    <t>A. Ob. de investitii in continuare</t>
  </si>
  <si>
    <t xml:space="preserve">B. Ob. de investitii noi </t>
  </si>
  <si>
    <t>B.Lucrari noi</t>
  </si>
  <si>
    <t xml:space="preserve">d. Cheltuieli de expertiză, proiectare      </t>
  </si>
  <si>
    <t xml:space="preserve">şi de execuţie privind consolidarile </t>
  </si>
  <si>
    <t>execuţie privind consolidările şi intervenţiile</t>
  </si>
  <si>
    <t>C. Alte cheltuieli de investiţii</t>
  </si>
  <si>
    <t xml:space="preserve">b. Dotări independente                </t>
  </si>
  <si>
    <t xml:space="preserve">I - Maşini, echipamente şi mijloace </t>
  </si>
  <si>
    <t xml:space="preserve">A. Lucrări în continuare                            </t>
  </si>
  <si>
    <t xml:space="preserve">şi intervenţiile </t>
  </si>
  <si>
    <t xml:space="preserve">INSTITUTIA (UNITATEA) : STB SA </t>
  </si>
  <si>
    <t>ESTIMARI</t>
  </si>
  <si>
    <t>HCGMB nr.389/2018</t>
  </si>
  <si>
    <t xml:space="preserve">Mii lei </t>
  </si>
  <si>
    <t>actionare in curent alternativ si climatizare salon  pasageri  in cadrul</t>
  </si>
  <si>
    <t>la validatoarele din vehiculele aflate în exploatare de STB SA - achiziție</t>
  </si>
  <si>
    <t xml:space="preserve"> validatoare</t>
  </si>
  <si>
    <t>Șos. Pantelimon, de la intersecția cu Șos. Iancului, până la</t>
  </si>
  <si>
    <t xml:space="preserve">Dimitrie Pompei de la intersecția cu Șos. Petricani până la bucla </t>
  </si>
  <si>
    <t>RATB situat in Mun. Bucuresti str Dr. Calistrat Grozovici</t>
  </si>
  <si>
    <t xml:space="preserve"> pozitiv și negativ BÂRSEI, alimentat din substația electrică de</t>
  </si>
  <si>
    <t>telecomandați (infrastructură transport electric)</t>
  </si>
  <si>
    <r>
      <t>d. Cheltuieli de expertiză, proiectare</t>
    </r>
    <r>
      <rPr>
        <sz val="12"/>
        <rFont val="Times New Roman"/>
        <family val="1"/>
      </rPr>
      <t xml:space="preserve"> ș</t>
    </r>
    <r>
      <rPr>
        <b/>
        <sz val="12"/>
        <rFont val="Times New Roman"/>
        <family val="1"/>
      </rPr>
      <t xml:space="preserve">i de </t>
    </r>
  </si>
  <si>
    <t xml:space="preserve">B-dul Cpt. Alexandru Serbanescu, între Șos. Stefan cel Mare și </t>
  </si>
  <si>
    <t>Pod Baneasa - expertiză tehnică și DALI</t>
  </si>
  <si>
    <t xml:space="preserve">Mihalache și Calea Griviței, între Str. Buzești și Pod Constanta  </t>
  </si>
  <si>
    <t>(exclusiv rampă) - expertiză tehnică și DALI</t>
  </si>
  <si>
    <t xml:space="preserve">1. Modernizare linie de tramvai pe B-dul Barbu Vacarescu și </t>
  </si>
  <si>
    <t xml:space="preserve">2. Modernizare linie de tramvai pe traseul Piața Victoriei, B-dul Ion </t>
  </si>
  <si>
    <t>față de carosabilul destinat traficului rutier, prin garduri de</t>
  </si>
  <si>
    <t>protecție pe  tronsonul modernizat al liniilor 19,23,27, cuprins</t>
  </si>
  <si>
    <t>între Șos. Mihai Bravu - Str. Dristorului de pe Bd. Camil Ressu</t>
  </si>
  <si>
    <t>tehnice periodice (ITP) la vehicule articulate cu lungimea de 18 m,</t>
  </si>
  <si>
    <t xml:space="preserve"> substația N. Grigorescu - expertiză tehnică și DALI</t>
  </si>
  <si>
    <t xml:space="preserve"> - Str. Vatra Luminoasă - Str. M. Voievod - B-dul Dacia - Piața Romană</t>
  </si>
  <si>
    <t xml:space="preserve"> - Str. Occidentului - Gara de Nord - expertiză tehnică și DALI</t>
  </si>
  <si>
    <t xml:space="preserve"> intersecția cu B-dul Ferdinand - expertiză tehnică și DALI</t>
  </si>
  <si>
    <t>Pipera inclusiv - expertiză tehnică și DALI</t>
  </si>
  <si>
    <t xml:space="preserve"> tracțiune ING. MARINESCU - expertiză tehnică și DALI</t>
  </si>
  <si>
    <t xml:space="preserve"> tracțiune ING. MARINESCU </t>
  </si>
  <si>
    <t>Bd. Theodor Pallady nr. 64, sector 3 (Autobaza Titan) - HCGMB nr. 376/26.06.2019</t>
  </si>
  <si>
    <t>nr. 2-8 - HCGMB nr. 125/28.03.2018</t>
  </si>
  <si>
    <t>(ITP) autobuze la Autobaza Alexandria, Șoseaua Alexandriei 150B, sector 5, București - HCGMB nr. 375/26.06.2019</t>
  </si>
  <si>
    <t xml:space="preserve"> - Dr. Taberei - Str. Valea Argeșului (Favorit - buclă de întoarcere) - expertiză tehnică și DALI</t>
  </si>
  <si>
    <t>pe o lungime de cca. 0,4 km c.s. HCGMB nr. 687/18.12.2019</t>
  </si>
  <si>
    <t>PROPUNERI 2021</t>
  </si>
  <si>
    <t xml:space="preserve"> - expertiză tehnică și DALI</t>
  </si>
  <si>
    <t>(cu centrală termică murală proprie) la DA-SCD-BD-C13</t>
  </si>
  <si>
    <t>(cu centrală termica murală proprie) la DA-SCD-BD-C8</t>
  </si>
  <si>
    <t xml:space="preserve">Pregătirea Forței de Muncă, Bulevardul Theodor Pallady nr 64, </t>
  </si>
  <si>
    <t>sector 3, București</t>
  </si>
  <si>
    <t>tensiune din incinta DTEPRI - Atelierele Centrale</t>
  </si>
  <si>
    <t>ITP Bujoreni</t>
  </si>
  <si>
    <t>de  aer cald SITP Berceni</t>
  </si>
  <si>
    <t>Stația ITP Alexandria</t>
  </si>
  <si>
    <t xml:space="preserve">gaze, apă curentă, instalație electrică, montaj instalație termică </t>
  </si>
  <si>
    <t>Substația N. Grigorescu</t>
  </si>
  <si>
    <t>alimentare 100 autobuze electrice</t>
  </si>
  <si>
    <t>2021-2022</t>
  </si>
  <si>
    <t>2021</t>
  </si>
  <si>
    <t xml:space="preserve"> - Autobaza Alexandria</t>
  </si>
  <si>
    <t xml:space="preserve">centrală, calorifere, țevi, etc) - Secția Linii sector 3, 1, 4 </t>
  </si>
  <si>
    <t>monitorizare și dispecerizare în timp real a circulației  mijloacelor de</t>
  </si>
  <si>
    <t xml:space="preserve"> transport în comun, a vehiculelor de intervenție și sistem de </t>
  </si>
  <si>
    <t>comunicatie voce pe infrastructură TETRA</t>
  </si>
  <si>
    <t>Diviziei Reparatii Mijloace de Transport (program multianual)</t>
  </si>
  <si>
    <t>și Permanență Linii</t>
  </si>
  <si>
    <t>2. Extinderea delimitării amprizei căii de rulare a tramvaielor</t>
  </si>
  <si>
    <t>HCGMB nr.717/2018</t>
  </si>
  <si>
    <t>față de carosabilul destinat traficului rutier prin stalpișori flexibili,</t>
  </si>
  <si>
    <t>pe tronsonul modernizat al liniei 47, cuprins între Șos. Progresului</t>
  </si>
  <si>
    <t xml:space="preserve"> - Str. Sebastian de pe Cal. 13 Septembrie, pe o lungime de cca </t>
  </si>
  <si>
    <t xml:space="preserve"> 0,7  km c.s. HCGMB nr. 579/24.10.2019 - plată restantă aferentă anului 2019</t>
  </si>
  <si>
    <t xml:space="preserve">1. Delimitarea amprizei liniei de tramvai 1/10 față de traficul </t>
  </si>
  <si>
    <t>auto general - prin montare panouri separatoare între ampriza</t>
  </si>
  <si>
    <t>liniei de tramvai și carosabil  HCGMB nr.124/28.03.2018</t>
  </si>
  <si>
    <t xml:space="preserve"> - plată restantă aferentă anului 2018</t>
  </si>
  <si>
    <t xml:space="preserve"> - plată restantă aferentă anului 2019</t>
  </si>
  <si>
    <t>5. Reactivare și modernizare Autobaza Giurgiului</t>
  </si>
  <si>
    <t xml:space="preserve">1 bis. Delimitarea amprizei liniei de tramvai 1/10 față de traficul </t>
  </si>
  <si>
    <t>3. Refacerea căii de rulare în intersecția dintre Șos.Petricani</t>
  </si>
  <si>
    <t>4. Relocarea rețelei de contact în intersecțiile afectate de</t>
  </si>
  <si>
    <t>5 bis. Reactivare și modernizare Autobaza Giurgiului</t>
  </si>
  <si>
    <t>6. Modernizare peroane pe traseul liniei de tramvai 41</t>
  </si>
  <si>
    <t xml:space="preserve">7. Extindere și amenajare hală destinată efectuării inspecției </t>
  </si>
  <si>
    <t xml:space="preserve">8. Amenajare hală destinată efectuării inspecției tehnice periodice </t>
  </si>
  <si>
    <t xml:space="preserve">1. Modernizare tramvaie V3A-93 </t>
  </si>
  <si>
    <t xml:space="preserve"> în varianta V3A-PPC-CA  - plată restantă din anul 2018</t>
  </si>
  <si>
    <t>2018</t>
  </si>
  <si>
    <t>cu sistem de climatizare în salonul de călători</t>
  </si>
  <si>
    <t xml:space="preserve">reţeaua de contact dotat cu boghiu ptr. deplasare pe </t>
  </si>
  <si>
    <t>şina de tramvai  - plată restantă din anul 2018</t>
  </si>
  <si>
    <t>2019</t>
  </si>
  <si>
    <t>6 bis. Modernizare peroane pe traseul liniei de tramvai 41</t>
  </si>
  <si>
    <t xml:space="preserve">2. Modernizare autobuze MERCEDES EURO 3 </t>
  </si>
  <si>
    <t xml:space="preserve">3. Autovehicul specializat ptr. intervenţia la înălţime la </t>
  </si>
  <si>
    <t>4. Centru de prelucrare in 4 axe (x,y,z,w)</t>
  </si>
  <si>
    <t>5. Strung profilat bandaje tren de roţi agregate de rulare</t>
  </si>
  <si>
    <t>6. Servere si echipamente hardware necesare infrastructurii</t>
  </si>
  <si>
    <t>7. Modernizare troleibuze ASTRA IRISBUS cu sistem de climatizare</t>
  </si>
  <si>
    <t xml:space="preserve">8. Upgrade versiune actuală RATB - SAP ECC 6.0 </t>
  </si>
  <si>
    <t>9. Modernizare tramvaie V3A CH-PPC cu sistem de climatizare</t>
  </si>
  <si>
    <t xml:space="preserve">10. Modernizare tramvaie V3A-93 </t>
  </si>
  <si>
    <t xml:space="preserve"> </t>
  </si>
  <si>
    <t>și Șos.Fabrica de Glucoza - HCGMB nr. 338/26.06.2019 - plată restantă aferentă anului 2020</t>
  </si>
  <si>
    <t>supralărgirea străzii Fabrica de Glucoză - plată restantă aferentă anului 2020</t>
  </si>
  <si>
    <t>HCGMB nr.389/2018 - plată restantă aferentă anului 2020</t>
  </si>
  <si>
    <t xml:space="preserve"> în varianta V3A-PPC-CA  - plată restantă din anul 2020</t>
  </si>
  <si>
    <t>la SAP S/4 HANA - plată restantă din anul 2020</t>
  </si>
  <si>
    <t xml:space="preserve">11. Upgrade versiune actuală RATB - SAP ECC 6.0 </t>
  </si>
  <si>
    <t>2020</t>
  </si>
  <si>
    <t xml:space="preserve">12. Fabricare tramvaie Bucur LF - CA cu podea partial coborata  cu </t>
  </si>
  <si>
    <t xml:space="preserve">13. Sistem de plată directă a călătoriei cu card bancar de tip contactless </t>
  </si>
  <si>
    <t xml:space="preserve">14. Cofreți din tablă pentru centre de alimentare de 800 V c.c </t>
  </si>
  <si>
    <t xml:space="preserve">15. Dotarea Dispeceratului Circulației cu echipamente moderne de </t>
  </si>
  <si>
    <t xml:space="preserve">16. Modernizare tramvaie V3A-93  în varianta V3A-PPC-CA </t>
  </si>
  <si>
    <t>2019-2024</t>
  </si>
  <si>
    <t xml:space="preserve"> - rest de plată aferent anului 2018</t>
  </si>
  <si>
    <t>la SAP S/4 HANA - rest de plată aferent anului 2019</t>
  </si>
  <si>
    <t xml:space="preserve"> în salonul de călători - rest de plată aferent anului 2019</t>
  </si>
  <si>
    <t xml:space="preserve"> - plată restantă din anul 2018</t>
  </si>
  <si>
    <t>sistemului informatic - rest de plata aferent anului 2018</t>
  </si>
  <si>
    <t>2018-2020</t>
  </si>
  <si>
    <t>HCGMB nr.717/2018 - plată restantă aferentă perioadei 2018-2020</t>
  </si>
  <si>
    <t>.</t>
  </si>
  <si>
    <t>aerotermele pe motorina Depoul Vatra Luminoasă</t>
  </si>
  <si>
    <t>2021-2023</t>
  </si>
  <si>
    <t>2021-2024</t>
  </si>
  <si>
    <t>2018-2023</t>
  </si>
  <si>
    <t>2019-2021</t>
  </si>
  <si>
    <t>Nota : Cursul de schimb lei/euro - 4,89 lei /euro conform scrisoare  cadru MF nr. 462147/15.01.2021</t>
  </si>
  <si>
    <t xml:space="preserve">punere în funcțiune, inclusiv branșament gaze, apă curentă, </t>
  </si>
  <si>
    <t xml:space="preserve">instalație electrică, instalație termică ), la C.E.P.F.M. </t>
  </si>
  <si>
    <t xml:space="preserve"> (cerință legislativă)</t>
  </si>
  <si>
    <t xml:space="preserve">(cerință legislativă) la Autobaza Militari </t>
  </si>
  <si>
    <t>Depoul Bujoreni (cerință legislativă)</t>
  </si>
  <si>
    <t xml:space="preserve">3. Înlocuire cabluri de C.C. Zavideni și Barajul Dunării din           </t>
  </si>
  <si>
    <t>4. Modernizare rețea troleibuz B-dul. Pierre de Coubertain</t>
  </si>
  <si>
    <t xml:space="preserve">5. Modernizare rețea contact troleibuz Str. Sibiu - B-dul 1 Mai </t>
  </si>
  <si>
    <t xml:space="preserve">6. Modernizare rețea troleibuz B-dul Elisabeta - B-dul Kogălniceanu </t>
  </si>
  <si>
    <t xml:space="preserve">7. Modernizare linie de tramvai și a rețelei de contact pe </t>
  </si>
  <si>
    <t xml:space="preserve">8. Modernizare linie de tramvai și a rețelei de contact pe B-dul </t>
  </si>
  <si>
    <t>9. Reparație generală și înlocuirea cablurilor de curent continuu</t>
  </si>
  <si>
    <t xml:space="preserve">10. Expertize clădiri </t>
  </si>
  <si>
    <t>2. Montare rețea de troleibuz în Piața Gării de Nord  (zona Fântâni)</t>
  </si>
  <si>
    <t xml:space="preserve">3. Consolidare și intervenții la clădirile Uzinei de Reparații </t>
  </si>
  <si>
    <t>4. Extinderea delimitării amprizei căii de rulare a tramvaielor</t>
  </si>
  <si>
    <t>5. Reparație generală și înlocuirea cablurilor de curent continuu</t>
  </si>
  <si>
    <t xml:space="preserve">6. Sistem iluminare lămpi cu led (interior + exterior) </t>
  </si>
  <si>
    <t>7. Refacere cale de acces (intrare/ieșire) în Autobaza Alexandria</t>
  </si>
  <si>
    <t xml:space="preserve">8. Lucrări de realizare a unui sistem de încalzire centrală </t>
  </si>
  <si>
    <t xml:space="preserve">9. Lucrări de realizare a unui sistem de încalzire centrală </t>
  </si>
  <si>
    <t xml:space="preserve">10. Centrală termică murală de 120 kW (proiectare, montaj și </t>
  </si>
  <si>
    <t xml:space="preserve">11. Amenajări interioare etaj 3, clădire Centrul de Excelență pentru </t>
  </si>
  <si>
    <t xml:space="preserve">12. Modernizare posturi de transformare și rețele de medie </t>
  </si>
  <si>
    <t xml:space="preserve">13.Compartimentare hală RT2 pentru amenajare linie ITP </t>
  </si>
  <si>
    <t>14. Amenajare birou inspector Stația ITP Militari</t>
  </si>
  <si>
    <t>15. Compartimentare hală CIZ pentru amenajare linie ITP la</t>
  </si>
  <si>
    <t xml:space="preserve">16. Refacerea  instalației electrice de joasă tensiune la Stația </t>
  </si>
  <si>
    <t xml:space="preserve">17. Execuție instalatie evacuare noxe pentru generatoarele </t>
  </si>
  <si>
    <t xml:space="preserve">18. Reamplasarea echipamentelor ITP de la Stația ITP Pipera la </t>
  </si>
  <si>
    <t>19. Rețea gaze naturale la Centrala termică din Depoul Titan</t>
  </si>
  <si>
    <t>20. Instalație iluminat exterior cu lămpi led la Depoul Colentina</t>
  </si>
  <si>
    <t xml:space="preserve">21. Confecționare și montare tubulatură evacuare noxe de la </t>
  </si>
  <si>
    <t xml:space="preserve">22. Centrală termică murală, 35 kw (proiect + montaj branșament </t>
  </si>
  <si>
    <t xml:space="preserve">23. Înlocuire cabluri de C.C. Zavideni și Barajul Dunării din </t>
  </si>
  <si>
    <t xml:space="preserve">24. Adaptare substații N. Vasile, Bujoreni și Bucureștii Noi pentru </t>
  </si>
  <si>
    <t>1. Amplasare peroane în Pasajul Victoria, sector 1, București</t>
  </si>
  <si>
    <t xml:space="preserve"> - plată restantă aferentă anului 2020 (taxe, avize și autorizări)</t>
  </si>
  <si>
    <t>4 bis. Extinderea delimitării amprizei căii de rulare a tramvaielor</t>
  </si>
  <si>
    <t>Document asociat 4</t>
  </si>
  <si>
    <t>Program de investitii cu finantare de la bugetul UAT-urilor pentru anul 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</si>
</sst>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_-* #,##0.0\ _l_e_i_-;\-* #,##0.0\ _l_e_i_-;_-* &quot;-&quot;??\ _l_e_i_-;_-@_-"/>
    <numFmt numFmtId="183" formatCode="_-* #,##0\ _l_e_i_-;\-* #,##0\ _l_e_i_-;_-* &quot;-&quot;??\ _l_e_i_-;_-@_-"/>
    <numFmt numFmtId="184" formatCode="#,##0.00_ ;\-#,##0.00\ "/>
    <numFmt numFmtId="185" formatCode="0.000"/>
    <numFmt numFmtId="186" formatCode="#,##0.000_ ;\-#,##0.000\ "/>
    <numFmt numFmtId="187" formatCode="_-* #,##0.000\ _l_e_i_-;\-* #,##0.000\ _l_e_i_-;_-* &quot;-&quot;??\ _l_e_i_-;_-@_-"/>
    <numFmt numFmtId="188" formatCode="_-* #,##0.0000\ _l_e_i_-;\-* #,##0.0000\ _l_e_i_-;_-* &quot;-&quot;??\ _l_e_i_-;_-@_-"/>
    <numFmt numFmtId="189" formatCode="_-* #,##0.00000\ _l_e_i_-;\-* #,##0.00000\ _l_e_i_-;_-* &quot;-&quot;??\ _l_e_i_-;_-@_-"/>
    <numFmt numFmtId="190" formatCode="_-* #,##0.000\ _l_e_i_-;\-* #,##0.000\ _l_e_i_-;_-* &quot;-&quot;???\ _l_e_i_-;_-@_-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0_ ;\-0\ "/>
    <numFmt numFmtId="195" formatCode="#,##0.000"/>
  </numFmts>
  <fonts count="4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7"/>
      <name val="Times New Roman"/>
      <family val="1"/>
    </font>
    <font>
      <sz val="12"/>
      <color indexed="2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57" applyFont="1" applyFill="1" applyBorder="1" applyAlignment="1">
      <alignment vertical="center"/>
    </xf>
    <xf numFmtId="0" fontId="6" fillId="0" borderId="0" xfId="48" applyFont="1" applyFill="1" applyAlignment="1">
      <alignment vertical="center"/>
    </xf>
    <xf numFmtId="0" fontId="7" fillId="0" borderId="0" xfId="39" applyFont="1" applyFill="1" applyAlignment="1">
      <alignment vertical="center"/>
    </xf>
    <xf numFmtId="0" fontId="8" fillId="0" borderId="0" xfId="56" applyFont="1" applyFill="1" applyAlignment="1">
      <alignment vertical="center"/>
    </xf>
    <xf numFmtId="3" fontId="0" fillId="0" borderId="10" xfId="42" applyNumberFormat="1" applyFont="1" applyFill="1" applyBorder="1" applyAlignment="1">
      <alignment horizontal="center" vertical="center"/>
    </xf>
    <xf numFmtId="4" fontId="0" fillId="0" borderId="10" xfId="42" applyNumberFormat="1" applyFont="1" applyFill="1" applyBorder="1" applyAlignment="1">
      <alignment vertical="center"/>
    </xf>
    <xf numFmtId="4" fontId="0" fillId="0" borderId="10" xfId="42" applyNumberFormat="1" applyFont="1" applyFill="1" applyBorder="1" applyAlignment="1">
      <alignment horizontal="right" vertical="center" wrapText="1"/>
    </xf>
    <xf numFmtId="4" fontId="1" fillId="0" borderId="10" xfId="42" applyNumberFormat="1" applyFont="1" applyFill="1" applyBorder="1" applyAlignment="1">
      <alignment horizontal="right" vertical="center" wrapText="1"/>
    </xf>
    <xf numFmtId="4" fontId="0" fillId="0" borderId="0" xfId="42" applyNumberFormat="1" applyFont="1" applyFill="1" applyAlignment="1">
      <alignment horizontal="right" vertical="center" wrapText="1"/>
    </xf>
    <xf numFmtId="3" fontId="0" fillId="0" borderId="11" xfId="42" applyNumberFormat="1" applyFont="1" applyFill="1" applyBorder="1" applyAlignment="1">
      <alignment horizontal="center" vertical="center"/>
    </xf>
    <xf numFmtId="4" fontId="0" fillId="0" borderId="11" xfId="42" applyNumberFormat="1" applyFont="1" applyFill="1" applyBorder="1" applyAlignment="1">
      <alignment vertical="center"/>
    </xf>
    <xf numFmtId="4" fontId="0" fillId="0" borderId="11" xfId="42" applyNumberFormat="1" applyFont="1" applyFill="1" applyBorder="1" applyAlignment="1">
      <alignment horizontal="right" vertical="center" wrapText="1"/>
    </xf>
    <xf numFmtId="4" fontId="1" fillId="0" borderId="11" xfId="42" applyNumberFormat="1" applyFont="1" applyFill="1" applyBorder="1" applyAlignment="1">
      <alignment horizontal="right" vertical="center" wrapText="1"/>
    </xf>
    <xf numFmtId="4" fontId="0" fillId="0" borderId="12" xfId="42" applyNumberFormat="1" applyFont="1" applyFill="1" applyBorder="1" applyAlignment="1">
      <alignment horizontal="right" vertical="center" wrapText="1"/>
    </xf>
    <xf numFmtId="183" fontId="0" fillId="0" borderId="13" xfId="42" applyNumberFormat="1" applyFont="1" applyFill="1" applyBorder="1" applyAlignment="1">
      <alignment horizontal="center" vertical="center"/>
    </xf>
    <xf numFmtId="3" fontId="0" fillId="0" borderId="13" xfId="42" applyNumberFormat="1" applyFont="1" applyFill="1" applyBorder="1" applyAlignment="1">
      <alignment horizontal="center" vertical="center"/>
    </xf>
    <xf numFmtId="4" fontId="0" fillId="0" borderId="13" xfId="42" applyNumberFormat="1" applyFont="1" applyFill="1" applyBorder="1" applyAlignment="1">
      <alignment vertical="center"/>
    </xf>
    <xf numFmtId="4" fontId="0" fillId="0" borderId="13" xfId="42" applyNumberFormat="1" applyFont="1" applyFill="1" applyBorder="1" applyAlignment="1">
      <alignment horizontal="right" vertical="center" wrapText="1"/>
    </xf>
    <xf numFmtId="4" fontId="0" fillId="0" borderId="14" xfId="42" applyNumberFormat="1" applyFont="1" applyFill="1" applyBorder="1" applyAlignment="1">
      <alignment horizontal="right" vertical="center" wrapText="1"/>
    </xf>
    <xf numFmtId="183" fontId="0" fillId="0" borderId="11" xfId="42" applyNumberFormat="1" applyFont="1" applyFill="1" applyBorder="1" applyAlignment="1">
      <alignment horizontal="center" vertical="center"/>
    </xf>
    <xf numFmtId="4" fontId="0" fillId="0" borderId="15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9" fontId="0" fillId="0" borderId="0" xfId="42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79" fontId="0" fillId="0" borderId="13" xfId="42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3" fontId="0" fillId="0" borderId="19" xfId="0" applyNumberFormat="1" applyFont="1" applyFill="1" applyBorder="1" applyAlignment="1">
      <alignment vertical="center"/>
    </xf>
    <xf numFmtId="179" fontId="0" fillId="0" borderId="10" xfId="42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center" vertical="center"/>
    </xf>
    <xf numFmtId="179" fontId="0" fillId="0" borderId="10" xfId="42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179" fontId="0" fillId="0" borderId="11" xfId="42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horizontal="center" vertical="center"/>
    </xf>
    <xf numFmtId="183" fontId="1" fillId="0" borderId="13" xfId="42" applyNumberFormat="1" applyFont="1" applyFill="1" applyBorder="1" applyAlignment="1">
      <alignment horizontal="center" vertical="center"/>
    </xf>
    <xf numFmtId="3" fontId="1" fillId="0" borderId="13" xfId="42" applyNumberFormat="1" applyFont="1" applyFill="1" applyBorder="1" applyAlignment="1">
      <alignment vertical="center"/>
    </xf>
    <xf numFmtId="4" fontId="1" fillId="0" borderId="13" xfId="42" applyNumberFormat="1" applyFont="1" applyFill="1" applyBorder="1" applyAlignment="1">
      <alignment vertical="center"/>
    </xf>
    <xf numFmtId="4" fontId="1" fillId="0" borderId="13" xfId="42" applyNumberFormat="1" applyFont="1" applyFill="1" applyBorder="1" applyAlignment="1">
      <alignment horizontal="right" vertical="center" wrapText="1"/>
    </xf>
    <xf numFmtId="183" fontId="0" fillId="0" borderId="14" xfId="42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horizontal="center" vertical="center"/>
    </xf>
    <xf numFmtId="183" fontId="1" fillId="0" borderId="11" xfId="42" applyNumberFormat="1" applyFont="1" applyFill="1" applyBorder="1" applyAlignment="1">
      <alignment horizontal="center" vertical="center"/>
    </xf>
    <xf numFmtId="3" fontId="1" fillId="0" borderId="11" xfId="42" applyNumberFormat="1" applyFont="1" applyFill="1" applyBorder="1" applyAlignment="1">
      <alignment vertical="center"/>
    </xf>
    <xf numFmtId="4" fontId="1" fillId="0" borderId="11" xfId="42" applyNumberFormat="1" applyFont="1" applyFill="1" applyBorder="1" applyAlignment="1">
      <alignment vertical="center"/>
    </xf>
    <xf numFmtId="183" fontId="0" fillId="0" borderId="15" xfId="42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horizontal="center" vertical="center"/>
    </xf>
    <xf numFmtId="183" fontId="1" fillId="0" borderId="10" xfId="42" applyNumberFormat="1" applyFont="1" applyFill="1" applyBorder="1" applyAlignment="1">
      <alignment horizontal="center" vertical="center"/>
    </xf>
    <xf numFmtId="3" fontId="1" fillId="0" borderId="10" xfId="42" applyNumberFormat="1" applyFont="1" applyFill="1" applyBorder="1" applyAlignment="1">
      <alignment vertical="center"/>
    </xf>
    <xf numFmtId="4" fontId="1" fillId="0" borderId="10" xfId="42" applyNumberFormat="1" applyFont="1" applyFill="1" applyBorder="1" applyAlignment="1">
      <alignment vertical="center"/>
    </xf>
    <xf numFmtId="183" fontId="0" fillId="0" borderId="22" xfId="42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0" fillId="0" borderId="22" xfId="42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83" fontId="0" fillId="0" borderId="10" xfId="4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23" xfId="42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center" vertical="center"/>
    </xf>
    <xf numFmtId="183" fontId="0" fillId="0" borderId="0" xfId="42" applyNumberFormat="1" applyFont="1" applyFill="1" applyAlignment="1">
      <alignment horizontal="center" vertical="center"/>
    </xf>
    <xf numFmtId="3" fontId="0" fillId="0" borderId="0" xfId="42" applyNumberFormat="1" applyFont="1" applyFill="1" applyAlignment="1">
      <alignment horizontal="center" vertical="center"/>
    </xf>
    <xf numFmtId="4" fontId="0" fillId="0" borderId="0" xfId="42" applyNumberFormat="1" applyFont="1" applyFill="1" applyAlignment="1">
      <alignment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vertical="center"/>
    </xf>
    <xf numFmtId="49" fontId="0" fillId="0" borderId="13" xfId="42" applyNumberFormat="1" applyFont="1" applyFill="1" applyBorder="1" applyAlignment="1">
      <alignment horizontal="center" vertical="center"/>
    </xf>
    <xf numFmtId="49" fontId="0" fillId="0" borderId="11" xfId="42" applyNumberFormat="1" applyFont="1" applyFill="1" applyBorder="1" applyAlignment="1">
      <alignment horizontal="center" vertical="center"/>
    </xf>
    <xf numFmtId="4" fontId="0" fillId="0" borderId="16" xfId="42" applyNumberFormat="1" applyFont="1" applyFill="1" applyBorder="1" applyAlignment="1">
      <alignment horizontal="right" vertical="center" wrapText="1"/>
    </xf>
    <xf numFmtId="4" fontId="0" fillId="0" borderId="19" xfId="42" applyNumberFormat="1" applyFont="1" applyFill="1" applyBorder="1" applyAlignment="1">
      <alignment horizontal="right" vertical="center" wrapText="1"/>
    </xf>
    <xf numFmtId="49" fontId="0" fillId="0" borderId="10" xfId="42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79" fontId="0" fillId="0" borderId="10" xfId="42" applyFont="1" applyFill="1" applyBorder="1" applyAlignment="1">
      <alignment/>
    </xf>
    <xf numFmtId="179" fontId="0" fillId="0" borderId="11" xfId="42" applyFont="1" applyFill="1" applyBorder="1" applyAlignment="1">
      <alignment/>
    </xf>
    <xf numFmtId="179" fontId="0" fillId="0" borderId="13" xfId="42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4" xfId="42" applyNumberFormat="1" applyFont="1" applyFill="1" applyBorder="1" applyAlignment="1">
      <alignment horizontal="right" vertical="center"/>
    </xf>
    <xf numFmtId="4" fontId="0" fillId="0" borderId="13" xfId="42" applyNumberFormat="1" applyFont="1" applyFill="1" applyBorder="1" applyAlignment="1">
      <alignment horizontal="right" vertical="center"/>
    </xf>
    <xf numFmtId="4" fontId="0" fillId="0" borderId="22" xfId="42" applyNumberFormat="1" applyFont="1" applyFill="1" applyBorder="1" applyAlignment="1">
      <alignment horizontal="right" vertical="center"/>
    </xf>
    <xf numFmtId="4" fontId="0" fillId="0" borderId="10" xfId="42" applyNumberFormat="1" applyFont="1" applyFill="1" applyBorder="1" applyAlignment="1">
      <alignment horizontal="right" vertical="center"/>
    </xf>
    <xf numFmtId="4" fontId="0" fillId="0" borderId="0" xfId="42" applyNumberFormat="1" applyFont="1" applyFill="1" applyAlignment="1">
      <alignment horizontal="right" vertical="center"/>
    </xf>
    <xf numFmtId="4" fontId="0" fillId="0" borderId="11" xfId="42" applyNumberFormat="1" applyFont="1" applyFill="1" applyBorder="1" applyAlignment="1">
      <alignment horizontal="right" vertical="center"/>
    </xf>
    <xf numFmtId="4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0" xfId="42" applyNumberFormat="1" applyFont="1" applyFill="1" applyAlignment="1">
      <alignment vertical="center" wrapText="1"/>
    </xf>
    <xf numFmtId="183" fontId="0" fillId="0" borderId="0" xfId="42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79" fontId="0" fillId="0" borderId="0" xfId="42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1" fillId="0" borderId="0" xfId="42" applyNumberFormat="1" applyFont="1" applyFill="1" applyBorder="1" applyAlignment="1">
      <alignment horizontal="right" vertical="center" wrapText="1"/>
    </xf>
    <xf numFmtId="4" fontId="0" fillId="0" borderId="0" xfId="42" applyNumberFormat="1" applyFont="1" applyFill="1" applyBorder="1" applyAlignment="1">
      <alignment horizontal="right" vertical="center" wrapText="1"/>
    </xf>
    <xf numFmtId="179" fontId="1" fillId="0" borderId="0" xfId="42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 shrinkToFit="1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1" fillId="0" borderId="34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4" fontId="1" fillId="0" borderId="29" xfId="42" applyNumberFormat="1" applyFont="1" applyFill="1" applyBorder="1" applyAlignment="1">
      <alignment horizontal="right" vertical="center"/>
    </xf>
    <xf numFmtId="4" fontId="1" fillId="0" borderId="35" xfId="42" applyNumberFormat="1" applyFont="1" applyFill="1" applyBorder="1" applyAlignment="1">
      <alignment horizontal="right" vertical="center"/>
    </xf>
    <xf numFmtId="4" fontId="1" fillId="0" borderId="36" xfId="42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4" fontId="1" fillId="0" borderId="33" xfId="42" applyNumberFormat="1" applyFont="1" applyFill="1" applyBorder="1" applyAlignment="1">
      <alignment horizontal="right" vertical="center"/>
    </xf>
    <xf numFmtId="4" fontId="1" fillId="0" borderId="36" xfId="42" applyNumberFormat="1" applyFont="1" applyFill="1" applyBorder="1" applyAlignment="1">
      <alignment horizontal="right" vertical="center"/>
    </xf>
    <xf numFmtId="4" fontId="0" fillId="0" borderId="33" xfId="42" applyNumberFormat="1" applyFont="1" applyFill="1" applyBorder="1" applyAlignment="1">
      <alignment horizontal="right" vertical="center"/>
    </xf>
    <xf numFmtId="4" fontId="0" fillId="0" borderId="36" xfId="42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vertical="center"/>
    </xf>
    <xf numFmtId="4" fontId="1" fillId="0" borderId="34" xfId="0" applyNumberFormat="1" applyFont="1" applyFill="1" applyBorder="1" applyAlignment="1">
      <alignment horizontal="center" vertical="center"/>
    </xf>
    <xf numFmtId="4" fontId="0" fillId="0" borderId="36" xfId="42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" fontId="0" fillId="0" borderId="33" xfId="42" applyNumberFormat="1" applyFont="1" applyFill="1" applyBorder="1" applyAlignment="1">
      <alignment horizontal="center" vertical="center"/>
    </xf>
    <xf numFmtId="4" fontId="0" fillId="0" borderId="0" xfId="42" applyNumberFormat="1" applyFont="1" applyFill="1" applyAlignment="1">
      <alignment horizontal="center" vertical="center"/>
    </xf>
    <xf numFmtId="0" fontId="0" fillId="0" borderId="37" xfId="0" applyFont="1" applyFill="1" applyBorder="1" applyAlignment="1">
      <alignment/>
    </xf>
    <xf numFmtId="4" fontId="0" fillId="0" borderId="37" xfId="42" applyNumberFormat="1" applyFont="1" applyFill="1" applyBorder="1" applyAlignment="1">
      <alignment horizontal="center" vertical="center"/>
    </xf>
    <xf numFmtId="4" fontId="0" fillId="0" borderId="39" xfId="42" applyNumberFormat="1" applyFont="1" applyFill="1" applyBorder="1" applyAlignment="1">
      <alignment horizontal="center" vertical="center"/>
    </xf>
    <xf numFmtId="4" fontId="0" fillId="0" borderId="28" xfId="42" applyNumberFormat="1" applyFont="1" applyFill="1" applyBorder="1" applyAlignment="1">
      <alignment horizontal="center" vertical="center"/>
    </xf>
    <xf numFmtId="4" fontId="0" fillId="0" borderId="0" xfId="42" applyNumberFormat="1" applyFont="1" applyFill="1" applyAlignment="1">
      <alignment/>
    </xf>
    <xf numFmtId="4" fontId="0" fillId="0" borderId="13" xfId="42" applyNumberFormat="1" applyFont="1" applyFill="1" applyBorder="1" applyAlignment="1">
      <alignment vertical="center"/>
    </xf>
    <xf numFmtId="4" fontId="0" fillId="0" borderId="15" xfId="42" applyNumberFormat="1" applyFont="1" applyFill="1" applyBorder="1" applyAlignment="1">
      <alignment horizontal="right" vertical="center"/>
    </xf>
    <xf numFmtId="4" fontId="0" fillId="0" borderId="11" xfId="42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vertical="center"/>
    </xf>
    <xf numFmtId="4" fontId="44" fillId="0" borderId="14" xfId="0" applyNumberFormat="1" applyFont="1" applyFill="1" applyBorder="1" applyAlignment="1">
      <alignment vertical="center"/>
    </xf>
    <xf numFmtId="4" fontId="44" fillId="0" borderId="11" xfId="0" applyNumberFormat="1" applyFont="1" applyFill="1" applyBorder="1" applyAlignment="1">
      <alignment vertical="center"/>
    </xf>
    <xf numFmtId="4" fontId="44" fillId="0" borderId="15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vertical="center"/>
    </xf>
    <xf numFmtId="4" fontId="44" fillId="0" borderId="14" xfId="0" applyNumberFormat="1" applyFont="1" applyFill="1" applyBorder="1" applyAlignment="1">
      <alignment vertical="center"/>
    </xf>
    <xf numFmtId="4" fontId="44" fillId="0" borderId="16" xfId="0" applyNumberFormat="1" applyFont="1" applyFill="1" applyBorder="1" applyAlignment="1">
      <alignment vertical="center"/>
    </xf>
    <xf numFmtId="0" fontId="44" fillId="0" borderId="20" xfId="0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vertical="center"/>
    </xf>
    <xf numFmtId="4" fontId="44" fillId="0" borderId="15" xfId="0" applyNumberFormat="1" applyFont="1" applyFill="1" applyBorder="1" applyAlignment="1">
      <alignment vertical="center"/>
    </xf>
    <xf numFmtId="4" fontId="44" fillId="0" borderId="20" xfId="0" applyNumberFormat="1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4" fontId="44" fillId="0" borderId="22" xfId="0" applyNumberFormat="1" applyFont="1" applyFill="1" applyBorder="1" applyAlignment="1">
      <alignment vertical="center"/>
    </xf>
    <xf numFmtId="4" fontId="44" fillId="0" borderId="19" xfId="0" applyNumberFormat="1" applyFont="1" applyFill="1" applyBorder="1" applyAlignment="1">
      <alignment vertical="center"/>
    </xf>
    <xf numFmtId="0" fontId="44" fillId="0" borderId="23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vertical="center"/>
    </xf>
    <xf numFmtId="4" fontId="44" fillId="0" borderId="20" xfId="0" applyNumberFormat="1" applyFont="1" applyFill="1" applyBorder="1" applyAlignment="1">
      <alignment horizontal="center" vertical="center"/>
    </xf>
    <xf numFmtId="183" fontId="44" fillId="0" borderId="11" xfId="42" applyNumberFormat="1" applyFont="1" applyFill="1" applyBorder="1" applyAlignment="1">
      <alignment horizontal="center" vertical="center"/>
    </xf>
    <xf numFmtId="3" fontId="44" fillId="0" borderId="11" xfId="42" applyNumberFormat="1" applyFont="1" applyFill="1" applyBorder="1" applyAlignment="1">
      <alignment horizontal="center" vertical="center"/>
    </xf>
    <xf numFmtId="4" fontId="44" fillId="0" borderId="11" xfId="42" applyNumberFormat="1" applyFont="1" applyFill="1" applyBorder="1" applyAlignment="1">
      <alignment vertical="center"/>
    </xf>
    <xf numFmtId="4" fontId="45" fillId="0" borderId="11" xfId="42" applyNumberFormat="1" applyFont="1" applyFill="1" applyBorder="1" applyAlignment="1">
      <alignment vertical="center" wrapText="1"/>
    </xf>
    <xf numFmtId="4" fontId="44" fillId="0" borderId="11" xfId="42" applyNumberFormat="1" applyFont="1" applyFill="1" applyBorder="1" applyAlignment="1">
      <alignment horizontal="right" vertical="center" wrapText="1"/>
    </xf>
    <xf numFmtId="0" fontId="44" fillId="0" borderId="16" xfId="0" applyFont="1" applyFill="1" applyBorder="1" applyAlignment="1">
      <alignment horizontal="center" vertical="center"/>
    </xf>
    <xf numFmtId="4" fontId="44" fillId="0" borderId="16" xfId="0" applyNumberFormat="1" applyFont="1" applyFill="1" applyBorder="1" applyAlignment="1">
      <alignment vertical="center"/>
    </xf>
    <xf numFmtId="0" fontId="44" fillId="0" borderId="20" xfId="0" applyFont="1" applyFill="1" applyBorder="1" applyAlignment="1">
      <alignment horizontal="center" vertical="center"/>
    </xf>
    <xf numFmtId="4" fontId="44" fillId="0" borderId="20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0" fillId="0" borderId="20" xfId="42" applyNumberFormat="1" applyFont="1" applyFill="1" applyBorder="1" applyAlignment="1">
      <alignment horizontal="right" vertical="center" wrapText="1"/>
    </xf>
    <xf numFmtId="4" fontId="44" fillId="33" borderId="13" xfId="0" applyNumberFormat="1" applyFont="1" applyFill="1" applyBorder="1" applyAlignment="1">
      <alignment vertical="center"/>
    </xf>
    <xf numFmtId="4" fontId="44" fillId="33" borderId="23" xfId="0" applyNumberFormat="1" applyFont="1" applyFill="1" applyBorder="1" applyAlignment="1">
      <alignment vertical="center"/>
    </xf>
    <xf numFmtId="4" fontId="44" fillId="33" borderId="16" xfId="0" applyNumberFormat="1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vertical="center"/>
    </xf>
    <xf numFmtId="4" fontId="44" fillId="33" borderId="0" xfId="0" applyNumberFormat="1" applyFont="1" applyFill="1" applyBorder="1" applyAlignment="1">
      <alignment vertical="center"/>
    </xf>
    <xf numFmtId="4" fontId="44" fillId="33" borderId="19" xfId="0" applyNumberFormat="1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/>
    </xf>
    <xf numFmtId="4" fontId="44" fillId="33" borderId="14" xfId="0" applyNumberFormat="1" applyFont="1" applyFill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4" fontId="44" fillId="33" borderId="22" xfId="0" applyNumberFormat="1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vertical="center"/>
    </xf>
    <xf numFmtId="4" fontId="44" fillId="33" borderId="12" xfId="0" applyNumberFormat="1" applyFont="1" applyFill="1" applyBorder="1" applyAlignment="1">
      <alignment vertical="center"/>
    </xf>
    <xf numFmtId="4" fontId="44" fillId="33" borderId="15" xfId="0" applyNumberFormat="1" applyFont="1" applyFill="1" applyBorder="1" applyAlignment="1">
      <alignment vertical="center"/>
    </xf>
    <xf numFmtId="4" fontId="44" fillId="33" borderId="20" xfId="0" applyNumberFormat="1" applyFont="1" applyFill="1" applyBorder="1" applyAlignment="1">
      <alignment vertical="center"/>
    </xf>
    <xf numFmtId="4" fontId="1" fillId="0" borderId="11" xfId="42" applyNumberFormat="1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4" fontId="44" fillId="0" borderId="13" xfId="0" applyNumberFormat="1" applyFont="1" applyFill="1" applyBorder="1" applyAlignment="1">
      <alignment horizontal="center" vertical="center"/>
    </xf>
    <xf numFmtId="183" fontId="44" fillId="0" borderId="13" xfId="42" applyNumberFormat="1" applyFont="1" applyFill="1" applyBorder="1" applyAlignment="1">
      <alignment horizontal="center" vertical="center"/>
    </xf>
    <xf numFmtId="3" fontId="44" fillId="0" borderId="13" xfId="42" applyNumberFormat="1" applyFont="1" applyFill="1" applyBorder="1" applyAlignment="1">
      <alignment horizontal="center" vertical="center"/>
    </xf>
    <xf numFmtId="179" fontId="44" fillId="0" borderId="13" xfId="42" applyFont="1" applyFill="1" applyBorder="1" applyAlignment="1">
      <alignment/>
    </xf>
    <xf numFmtId="4" fontId="44" fillId="0" borderId="13" xfId="42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179" fontId="44" fillId="0" borderId="11" xfId="42" applyFont="1" applyFill="1" applyBorder="1" applyAlignment="1">
      <alignment/>
    </xf>
    <xf numFmtId="4" fontId="44" fillId="0" borderId="23" xfId="0" applyNumberFormat="1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vertical="center"/>
    </xf>
    <xf numFmtId="4" fontId="44" fillId="0" borderId="22" xfId="0" applyNumberFormat="1" applyFont="1" applyFill="1" applyBorder="1" applyAlignment="1">
      <alignment vertical="center"/>
    </xf>
    <xf numFmtId="4" fontId="44" fillId="0" borderId="19" xfId="0" applyNumberFormat="1" applyFont="1" applyFill="1" applyBorder="1" applyAlignment="1">
      <alignment vertical="center"/>
    </xf>
    <xf numFmtId="4" fontId="44" fillId="0" borderId="12" xfId="0" applyNumberFormat="1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79" fontId="0" fillId="33" borderId="29" xfId="42" applyFont="1" applyFill="1" applyBorder="1" applyAlignment="1">
      <alignment horizontal="center" vertical="center"/>
    </xf>
    <xf numFmtId="179" fontId="0" fillId="33" borderId="33" xfId="42" applyFont="1" applyFill="1" applyBorder="1" applyAlignment="1">
      <alignment horizontal="center" vertical="center"/>
    </xf>
    <xf numFmtId="14" fontId="0" fillId="33" borderId="33" xfId="0" applyNumberFormat="1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179" fontId="0" fillId="33" borderId="37" xfId="42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178" fontId="0" fillId="33" borderId="40" xfId="42" applyNumberFormat="1" applyFont="1" applyFill="1" applyBorder="1" applyAlignment="1">
      <alignment horizontal="center" vertical="center"/>
    </xf>
    <xf numFmtId="4" fontId="1" fillId="33" borderId="29" xfId="42" applyNumberFormat="1" applyFont="1" applyFill="1" applyBorder="1" applyAlignment="1">
      <alignment horizontal="right" vertical="center"/>
    </xf>
    <xf numFmtId="4" fontId="1" fillId="33" borderId="33" xfId="42" applyNumberFormat="1" applyFont="1" applyFill="1" applyBorder="1" applyAlignment="1">
      <alignment horizontal="right" vertical="center"/>
    </xf>
    <xf numFmtId="4" fontId="0" fillId="33" borderId="33" xfId="42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33" borderId="13" xfId="42" applyNumberFormat="1" applyFont="1" applyFill="1" applyBorder="1" applyAlignment="1">
      <alignment vertical="center"/>
    </xf>
    <xf numFmtId="4" fontId="0" fillId="33" borderId="11" xfId="42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4" fontId="0" fillId="33" borderId="16" xfId="42" applyNumberFormat="1" applyFont="1" applyFill="1" applyBorder="1" applyAlignment="1">
      <alignment vertical="center"/>
    </xf>
    <xf numFmtId="4" fontId="0" fillId="33" borderId="14" xfId="42" applyNumberFormat="1" applyFont="1" applyFill="1" applyBorder="1" applyAlignment="1">
      <alignment vertical="center"/>
    </xf>
    <xf numFmtId="4" fontId="1" fillId="33" borderId="13" xfId="42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vertical="center"/>
    </xf>
    <xf numFmtId="4" fontId="0" fillId="33" borderId="13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4" fontId="0" fillId="33" borderId="20" xfId="42" applyNumberFormat="1" applyFont="1" applyFill="1" applyBorder="1" applyAlignment="1">
      <alignment vertical="center"/>
    </xf>
    <xf numFmtId="4" fontId="0" fillId="33" borderId="15" xfId="42" applyNumberFormat="1" applyFont="1" applyFill="1" applyBorder="1" applyAlignment="1">
      <alignment vertical="center"/>
    </xf>
    <xf numFmtId="4" fontId="44" fillId="33" borderId="15" xfId="42" applyNumberFormat="1" applyFont="1" applyFill="1" applyBorder="1" applyAlignment="1">
      <alignment vertical="center"/>
    </xf>
    <xf numFmtId="4" fontId="45" fillId="33" borderId="11" xfId="42" applyNumberFormat="1" applyFont="1" applyFill="1" applyBorder="1" applyAlignment="1">
      <alignment vertical="center"/>
    </xf>
    <xf numFmtId="4" fontId="44" fillId="33" borderId="11" xfId="42" applyNumberFormat="1" applyFont="1" applyFill="1" applyBorder="1" applyAlignment="1">
      <alignment vertical="center"/>
    </xf>
    <xf numFmtId="4" fontId="1" fillId="33" borderId="11" xfId="42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95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" fontId="44" fillId="0" borderId="19" xfId="0" applyNumberFormat="1" applyFont="1" applyFill="1" applyBorder="1" applyAlignment="1">
      <alignment horizontal="center" vertical="center"/>
    </xf>
    <xf numFmtId="183" fontId="44" fillId="0" borderId="10" xfId="42" applyNumberFormat="1" applyFont="1" applyFill="1" applyBorder="1" applyAlignment="1">
      <alignment horizontal="center" vertical="center"/>
    </xf>
    <xf numFmtId="3" fontId="44" fillId="0" borderId="10" xfId="42" applyNumberFormat="1" applyFont="1" applyFill="1" applyBorder="1" applyAlignment="1">
      <alignment horizontal="center" vertical="center"/>
    </xf>
    <xf numFmtId="4" fontId="44" fillId="0" borderId="10" xfId="42" applyNumberFormat="1" applyFont="1" applyFill="1" applyBorder="1" applyAlignment="1">
      <alignment vertical="center"/>
    </xf>
    <xf numFmtId="4" fontId="44" fillId="0" borderId="10" xfId="42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Border="1" applyAlignment="1">
      <alignment horizontal="center" vertical="center"/>
    </xf>
    <xf numFmtId="179" fontId="44" fillId="0" borderId="10" xfId="42" applyFont="1" applyFill="1" applyBorder="1" applyAlignment="1">
      <alignment/>
    </xf>
    <xf numFmtId="4" fontId="44" fillId="0" borderId="23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3" fontId="44" fillId="0" borderId="22" xfId="42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5" fillId="0" borderId="10" xfId="42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  <xf numFmtId="4" fontId="0" fillId="0" borderId="23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0" fillId="0" borderId="16" xfId="42" applyNumberFormat="1" applyFont="1" applyFill="1" applyBorder="1" applyAlignment="1">
      <alignment vertical="center"/>
    </xf>
    <xf numFmtId="4" fontId="0" fillId="0" borderId="14" xfId="42" applyNumberFormat="1" applyFont="1" applyFill="1" applyBorder="1" applyAlignment="1">
      <alignment vertical="center"/>
    </xf>
    <xf numFmtId="4" fontId="0" fillId="0" borderId="20" xfId="42" applyNumberFormat="1" applyFont="1" applyFill="1" applyBorder="1" applyAlignment="1">
      <alignment vertical="center"/>
    </xf>
    <xf numFmtId="4" fontId="0" fillId="0" borderId="15" xfId="42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1" fillId="0" borderId="23" xfId="42" applyNumberFormat="1" applyFont="1" applyFill="1" applyBorder="1" applyAlignment="1">
      <alignment horizontal="right" vertical="center" wrapText="1"/>
    </xf>
    <xf numFmtId="49" fontId="0" fillId="0" borderId="14" xfId="42" applyNumberFormat="1" applyFont="1" applyFill="1" applyBorder="1" applyAlignment="1">
      <alignment horizontal="center" vertical="center" wrapText="1"/>
    </xf>
    <xf numFmtId="4" fontId="1" fillId="0" borderId="12" xfId="42" applyNumberFormat="1" applyFont="1" applyFill="1" applyBorder="1" applyAlignment="1">
      <alignment horizontal="right" vertical="center" wrapText="1"/>
    </xf>
    <xf numFmtId="49" fontId="0" fillId="0" borderId="15" xfId="42" applyNumberFormat="1" applyFont="1" applyFill="1" applyBorder="1" applyAlignment="1">
      <alignment horizontal="center" vertical="center" wrapText="1"/>
    </xf>
    <xf numFmtId="4" fontId="1" fillId="0" borderId="0" xfId="42" applyNumberFormat="1" applyFont="1" applyFill="1" applyAlignment="1">
      <alignment horizontal="right" vertical="center" wrapText="1"/>
    </xf>
    <xf numFmtId="49" fontId="0" fillId="0" borderId="22" xfId="42" applyNumberFormat="1" applyFont="1" applyFill="1" applyBorder="1" applyAlignment="1">
      <alignment horizontal="center" vertical="center" wrapText="1"/>
    </xf>
    <xf numFmtId="49" fontId="0" fillId="0" borderId="15" xfId="42" applyNumberFormat="1" applyFont="1" applyFill="1" applyBorder="1" applyAlignment="1">
      <alignment horizontal="right" vertical="center" wrapText="1"/>
    </xf>
    <xf numFmtId="49" fontId="0" fillId="0" borderId="22" xfId="42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44" fillId="0" borderId="13" xfId="42" applyNumberFormat="1" applyFont="1" applyFill="1" applyBorder="1" applyAlignment="1">
      <alignment vertical="center"/>
    </xf>
    <xf numFmtId="4" fontId="45" fillId="0" borderId="10" xfId="42" applyNumberFormat="1" applyFont="1" applyFill="1" applyBorder="1" applyAlignment="1">
      <alignment horizontal="center" vertical="center" wrapText="1"/>
    </xf>
    <xf numFmtId="4" fontId="44" fillId="0" borderId="22" xfId="42" applyNumberFormat="1" applyFont="1" applyFill="1" applyBorder="1" applyAlignment="1">
      <alignment horizontal="right" vertical="center" wrapText="1"/>
    </xf>
    <xf numFmtId="4" fontId="44" fillId="0" borderId="15" xfId="42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horizontal="center" vertical="center"/>
    </xf>
    <xf numFmtId="183" fontId="0" fillId="33" borderId="13" xfId="42" applyNumberFormat="1" applyFont="1" applyFill="1" applyBorder="1" applyAlignment="1">
      <alignment horizontal="center" vertical="center"/>
    </xf>
    <xf numFmtId="3" fontId="0" fillId="33" borderId="13" xfId="42" applyNumberFormat="1" applyFont="1" applyFill="1" applyBorder="1" applyAlignment="1">
      <alignment horizontal="center" vertical="center"/>
    </xf>
    <xf numFmtId="4" fontId="0" fillId="33" borderId="13" xfId="42" applyNumberFormat="1" applyFont="1" applyFill="1" applyBorder="1" applyAlignment="1">
      <alignment horizontal="right" vertical="center" wrapText="1"/>
    </xf>
    <xf numFmtId="4" fontId="0" fillId="33" borderId="23" xfId="42" applyNumberFormat="1" applyFont="1" applyFill="1" applyBorder="1" applyAlignment="1">
      <alignment horizontal="right" vertical="center" wrapText="1"/>
    </xf>
    <xf numFmtId="4" fontId="0" fillId="33" borderId="20" xfId="0" applyNumberFormat="1" applyFont="1" applyFill="1" applyBorder="1" applyAlignment="1">
      <alignment horizontal="center" vertical="center"/>
    </xf>
    <xf numFmtId="183" fontId="0" fillId="33" borderId="11" xfId="42" applyNumberFormat="1" applyFont="1" applyFill="1" applyBorder="1" applyAlignment="1">
      <alignment horizontal="center" vertical="center"/>
    </xf>
    <xf numFmtId="3" fontId="0" fillId="33" borderId="11" xfId="42" applyNumberFormat="1" applyFont="1" applyFill="1" applyBorder="1" applyAlignment="1">
      <alignment horizontal="center" vertical="center"/>
    </xf>
    <xf numFmtId="4" fontId="0" fillId="33" borderId="11" xfId="42" applyNumberFormat="1" applyFont="1" applyFill="1" applyBorder="1" applyAlignment="1">
      <alignment horizontal="right" vertical="center" wrapText="1"/>
    </xf>
    <xf numFmtId="4" fontId="0" fillId="33" borderId="12" xfId="42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183" fontId="44" fillId="0" borderId="0" xfId="42" applyNumberFormat="1" applyFont="1" applyFill="1" applyBorder="1" applyAlignment="1">
      <alignment horizontal="center" vertical="center"/>
    </xf>
    <xf numFmtId="3" fontId="44" fillId="0" borderId="0" xfId="42" applyNumberFormat="1" applyFont="1" applyFill="1" applyBorder="1" applyAlignment="1">
      <alignment horizontal="center" vertical="center"/>
    </xf>
    <xf numFmtId="4" fontId="44" fillId="0" borderId="0" xfId="42" applyNumberFormat="1" applyFont="1" applyFill="1" applyBorder="1" applyAlignment="1">
      <alignment vertical="center"/>
    </xf>
    <xf numFmtId="4" fontId="44" fillId="0" borderId="0" xfId="42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vertical="center" shrinkToFi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4" fontId="44" fillId="0" borderId="23" xfId="42" applyNumberFormat="1" applyFont="1" applyFill="1" applyBorder="1" applyAlignment="1">
      <alignment horizontal="right" vertical="center" wrapText="1"/>
    </xf>
    <xf numFmtId="4" fontId="44" fillId="0" borderId="12" xfId="42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194" fontId="44" fillId="0" borderId="0" xfId="42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right" vertical="center"/>
    </xf>
    <xf numFmtId="4" fontId="44" fillId="0" borderId="10" xfId="0" applyNumberFormat="1" applyFont="1" applyFill="1" applyBorder="1" applyAlignment="1">
      <alignment horizontal="right" vertical="center"/>
    </xf>
    <xf numFmtId="4" fontId="44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0" fillId="33" borderId="10" xfId="42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1" fillId="0" borderId="14" xfId="42" applyNumberFormat="1" applyFont="1" applyFill="1" applyBorder="1" applyAlignment="1">
      <alignment vertical="center"/>
    </xf>
    <xf numFmtId="4" fontId="1" fillId="0" borderId="15" xfId="42" applyNumberFormat="1" applyFont="1" applyFill="1" applyBorder="1" applyAlignment="1">
      <alignment vertical="center" wrapText="1"/>
    </xf>
    <xf numFmtId="4" fontId="1" fillId="0" borderId="13" xfId="42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0" xfId="42" applyNumberFormat="1" applyFont="1" applyFill="1" applyBorder="1" applyAlignment="1">
      <alignment horizontal="right" vertical="center" wrapText="1"/>
    </xf>
    <xf numFmtId="4" fontId="0" fillId="33" borderId="10" xfId="42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4" fontId="44" fillId="0" borderId="0" xfId="0" applyNumberFormat="1" applyFont="1" applyFill="1" applyAlignment="1">
      <alignment horizontal="center" vertical="center"/>
    </xf>
    <xf numFmtId="183" fontId="44" fillId="0" borderId="0" xfId="42" applyNumberFormat="1" applyFont="1" applyFill="1" applyAlignment="1">
      <alignment horizontal="center" vertical="center"/>
    </xf>
    <xf numFmtId="3" fontId="44" fillId="0" borderId="0" xfId="42" applyNumberFormat="1" applyFont="1" applyFill="1" applyAlignment="1">
      <alignment horizontal="center" vertical="center"/>
    </xf>
    <xf numFmtId="4" fontId="44" fillId="0" borderId="0" xfId="42" applyNumberFormat="1" applyFont="1" applyFill="1" applyAlignment="1">
      <alignment vertical="center"/>
    </xf>
    <xf numFmtId="4" fontId="44" fillId="0" borderId="0" xfId="42" applyNumberFormat="1" applyFont="1" applyFill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" fontId="1" fillId="0" borderId="30" xfId="42" applyNumberFormat="1" applyFont="1" applyFill="1" applyBorder="1" applyAlignment="1">
      <alignment horizontal="right" vertical="center"/>
    </xf>
    <xf numFmtId="4" fontId="1" fillId="0" borderId="34" xfId="42" applyNumberFormat="1" applyFont="1" applyFill="1" applyBorder="1" applyAlignment="1">
      <alignment horizontal="right" vertical="center"/>
    </xf>
    <xf numFmtId="4" fontId="0" fillId="0" borderId="34" xfId="42" applyNumberFormat="1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9" fontId="0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4" fontId="0" fillId="0" borderId="19" xfId="42" applyNumberFormat="1" applyFont="1" applyFill="1" applyBorder="1" applyAlignment="1">
      <alignment vertical="center"/>
    </xf>
    <xf numFmtId="4" fontId="1" fillId="0" borderId="22" xfId="42" applyNumberFormat="1" applyFont="1" applyFill="1" applyBorder="1" applyAlignment="1">
      <alignment horizontal="right" vertical="center" wrapText="1"/>
    </xf>
    <xf numFmtId="4" fontId="0" fillId="0" borderId="21" xfId="42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4" fontId="1" fillId="0" borderId="10" xfId="42" applyNumberFormat="1" applyFont="1" applyFill="1" applyBorder="1" applyAlignment="1">
      <alignment vertical="center" wrapText="1"/>
    </xf>
    <xf numFmtId="4" fontId="1" fillId="0" borderId="22" xfId="42" applyNumberFormat="1" applyFont="1" applyFill="1" applyBorder="1" applyAlignment="1">
      <alignment vertical="center" wrapText="1"/>
    </xf>
    <xf numFmtId="4" fontId="1" fillId="0" borderId="21" xfId="42" applyNumberFormat="1" applyFont="1" applyFill="1" applyBorder="1" applyAlignment="1">
      <alignment vertical="center" wrapText="1"/>
    </xf>
    <xf numFmtId="4" fontId="45" fillId="0" borderId="0" xfId="42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42" applyNumberFormat="1" applyFont="1" applyFill="1" applyBorder="1" applyAlignment="1">
      <alignment horizontal="center" vertical="center" wrapText="1"/>
    </xf>
    <xf numFmtId="49" fontId="0" fillId="0" borderId="11" xfId="42" applyNumberFormat="1" applyFont="1" applyFill="1" applyBorder="1" applyAlignment="1">
      <alignment horizontal="center" vertical="center" wrapText="1"/>
    </xf>
    <xf numFmtId="194" fontId="44" fillId="0" borderId="13" xfId="42" applyNumberFormat="1" applyFont="1" applyFill="1" applyBorder="1" applyAlignment="1">
      <alignment horizontal="center" vertical="center"/>
    </xf>
    <xf numFmtId="194" fontId="44" fillId="0" borderId="11" xfId="42" applyNumberFormat="1" applyFont="1" applyFill="1" applyBorder="1" applyAlignment="1">
      <alignment horizontal="center" vertical="center"/>
    </xf>
    <xf numFmtId="49" fontId="0" fillId="0" borderId="13" xfId="42" applyNumberFormat="1" applyFont="1" applyFill="1" applyBorder="1" applyAlignment="1">
      <alignment horizontal="center" vertical="center"/>
    </xf>
    <xf numFmtId="49" fontId="0" fillId="0" borderId="10" xfId="42" applyNumberFormat="1" applyFont="1" applyFill="1" applyBorder="1" applyAlignment="1">
      <alignment horizontal="center" vertical="center"/>
    </xf>
    <xf numFmtId="49" fontId="0" fillId="0" borderId="11" xfId="42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0" borderId="10" xfId="42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49" fontId="0" fillId="33" borderId="13" xfId="42" applyNumberFormat="1" applyFont="1" applyFill="1" applyBorder="1" applyAlignment="1">
      <alignment horizontal="center" vertical="center"/>
    </xf>
    <xf numFmtId="49" fontId="0" fillId="33" borderId="11" xfId="42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zoomScalePageLayoutView="0" workbookViewId="0" topLeftCell="A9">
      <selection activeCell="A1" sqref="A1:Q42"/>
    </sheetView>
  </sheetViews>
  <sheetFormatPr defaultColWidth="9.00390625" defaultRowHeight="15.75"/>
  <cols>
    <col min="1" max="1" width="3.75390625" style="29" customWidth="1"/>
    <col min="2" max="2" width="30.00390625" style="29" customWidth="1"/>
    <col min="3" max="3" width="4.375" style="29" customWidth="1"/>
    <col min="4" max="4" width="10.875" style="29" customWidth="1"/>
    <col min="5" max="5" width="11.375" style="29" bestFit="1" customWidth="1"/>
    <col min="6" max="6" width="10.375" style="29" customWidth="1"/>
    <col min="7" max="7" width="10.125" style="130" customWidth="1"/>
    <col min="8" max="8" width="11.875" style="29" customWidth="1"/>
    <col min="9" max="11" width="6.25390625" style="29" customWidth="1"/>
    <col min="12" max="12" width="13.00390625" style="29" customWidth="1"/>
    <col min="13" max="13" width="7.25390625" style="29" customWidth="1"/>
    <col min="14" max="14" width="11.375" style="29" bestFit="1" customWidth="1"/>
    <col min="15" max="15" width="9.875" style="29" bestFit="1" customWidth="1"/>
    <col min="16" max="16" width="9.875" style="29" customWidth="1"/>
    <col min="17" max="17" width="8.875" style="29" customWidth="1"/>
    <col min="18" max="18" width="9.00390625" style="29" customWidth="1"/>
    <col min="19" max="20" width="9.875" style="29" bestFit="1" customWidth="1"/>
    <col min="21" max="16384" width="9.00390625" style="29" customWidth="1"/>
  </cols>
  <sheetData>
    <row r="2" spans="16:17" ht="15.75">
      <c r="P2" s="131" t="s">
        <v>219</v>
      </c>
      <c r="Q2" s="131"/>
    </row>
    <row r="5" spans="1:17" ht="15.75">
      <c r="A5" s="22"/>
      <c r="B5" s="22"/>
      <c r="C5" s="22"/>
      <c r="D5" s="25"/>
      <c r="E5" s="25"/>
      <c r="F5" s="25"/>
      <c r="G5" s="166"/>
      <c r="H5" s="25"/>
      <c r="I5" s="25"/>
      <c r="J5" s="32"/>
      <c r="K5" s="22"/>
      <c r="L5" s="22"/>
      <c r="M5" s="25"/>
      <c r="N5" s="22"/>
      <c r="O5" s="22"/>
      <c r="P5" s="22"/>
      <c r="Q5" s="22"/>
    </row>
    <row r="6" spans="1:17" ht="15.75">
      <c r="A6" s="505" t="s">
        <v>220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</row>
    <row r="7" spans="1:17" ht="15.75">
      <c r="A7" s="505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</row>
    <row r="8" spans="1:17" ht="15.75">
      <c r="A8" s="22"/>
      <c r="B8" s="22"/>
      <c r="C8" s="22"/>
      <c r="D8" s="22"/>
      <c r="E8" s="25"/>
      <c r="F8" s="25"/>
      <c r="G8" s="25"/>
      <c r="H8" s="25"/>
      <c r="I8" s="25"/>
      <c r="J8" s="25"/>
      <c r="K8" s="25"/>
      <c r="L8" s="22"/>
      <c r="M8" s="22"/>
      <c r="N8" s="22"/>
      <c r="O8" s="22"/>
      <c r="P8" s="22"/>
      <c r="Q8" s="22"/>
    </row>
    <row r="9" spans="1:17" ht="44.25" customHeight="1">
      <c r="A9" s="22"/>
      <c r="B9" s="22"/>
      <c r="C9" s="22"/>
      <c r="D9" s="22"/>
      <c r="E9" s="22"/>
      <c r="F9" s="22"/>
      <c r="G9" s="166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>
      <c r="A10" s="25" t="s">
        <v>26</v>
      </c>
      <c r="B10" s="25"/>
      <c r="C10" s="25"/>
      <c r="D10" s="22"/>
      <c r="E10" s="22"/>
      <c r="F10" s="22"/>
      <c r="G10" s="166"/>
      <c r="H10" s="22"/>
      <c r="I10" s="22"/>
      <c r="J10" s="22"/>
      <c r="K10" s="2"/>
      <c r="L10" s="22"/>
      <c r="M10" s="3"/>
      <c r="N10" s="4"/>
      <c r="O10" s="22"/>
      <c r="P10" s="1"/>
      <c r="Q10" s="22"/>
    </row>
    <row r="11" spans="1:17" ht="15.75">
      <c r="A11" s="25" t="s">
        <v>27</v>
      </c>
      <c r="B11" s="25"/>
      <c r="C11" s="25"/>
      <c r="D11" s="22"/>
      <c r="E11" s="22"/>
      <c r="F11" s="22"/>
      <c r="G11" s="166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5.75">
      <c r="A12" s="22" t="s">
        <v>28</v>
      </c>
      <c r="B12" s="22"/>
      <c r="C12" s="22"/>
      <c r="D12" s="22"/>
      <c r="E12" s="22"/>
      <c r="F12" s="22"/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5.75">
      <c r="A13" s="22" t="s">
        <v>29</v>
      </c>
      <c r="B13" s="22"/>
      <c r="C13" s="22"/>
      <c r="D13" s="22"/>
      <c r="E13" s="28"/>
      <c r="F13" s="22"/>
      <c r="G13" s="24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8.75" customHeight="1" thickBot="1">
      <c r="A14" s="22" t="s">
        <v>59</v>
      </c>
      <c r="B14" s="22"/>
      <c r="C14" s="22"/>
      <c r="D14" s="22"/>
      <c r="E14" s="22"/>
      <c r="F14" s="22"/>
      <c r="G14" s="24"/>
      <c r="H14" s="167"/>
      <c r="I14" s="22"/>
      <c r="J14" s="22"/>
      <c r="K14" s="22"/>
      <c r="L14" s="22"/>
      <c r="M14" s="22"/>
      <c r="N14" s="22"/>
      <c r="O14" s="22"/>
      <c r="P14" s="22"/>
      <c r="Q14" s="32" t="s">
        <v>0</v>
      </c>
    </row>
    <row r="15" spans="1:17" ht="16.5" thickBot="1">
      <c r="A15" s="511" t="s">
        <v>30</v>
      </c>
      <c r="B15" s="169" t="s">
        <v>1</v>
      </c>
      <c r="C15" s="169"/>
      <c r="D15" s="168" t="s">
        <v>2</v>
      </c>
      <c r="E15" s="168" t="s">
        <v>2</v>
      </c>
      <c r="F15" s="509" t="s">
        <v>3</v>
      </c>
      <c r="G15" s="510"/>
      <c r="H15" s="503" t="s">
        <v>94</v>
      </c>
      <c r="I15" s="503"/>
      <c r="J15" s="503"/>
      <c r="K15" s="503"/>
      <c r="L15" s="503"/>
      <c r="M15" s="504"/>
      <c r="N15" s="503" t="s">
        <v>43</v>
      </c>
      <c r="O15" s="503"/>
      <c r="P15" s="504"/>
      <c r="Q15" s="506" t="s">
        <v>31</v>
      </c>
    </row>
    <row r="16" spans="1:17" ht="32.25" thickBot="1">
      <c r="A16" s="512"/>
      <c r="B16" s="173" t="s">
        <v>4</v>
      </c>
      <c r="C16" s="173"/>
      <c r="D16" s="172" t="s">
        <v>5</v>
      </c>
      <c r="E16" s="290" t="s">
        <v>5</v>
      </c>
      <c r="F16" s="291" t="s">
        <v>6</v>
      </c>
      <c r="G16" s="292" t="s">
        <v>7</v>
      </c>
      <c r="H16" s="515" t="s">
        <v>42</v>
      </c>
      <c r="I16" s="514" t="s">
        <v>33</v>
      </c>
      <c r="J16" s="514"/>
      <c r="K16" s="514"/>
      <c r="L16" s="514"/>
      <c r="M16" s="510"/>
      <c r="N16" s="174"/>
      <c r="O16" s="174"/>
      <c r="P16" s="174"/>
      <c r="Q16" s="507"/>
    </row>
    <row r="17" spans="1:17" ht="15.75">
      <c r="A17" s="512"/>
      <c r="B17" s="175" t="s">
        <v>8</v>
      </c>
      <c r="C17" s="175"/>
      <c r="D17" s="172"/>
      <c r="E17" s="290" t="s">
        <v>9</v>
      </c>
      <c r="F17" s="290" t="s">
        <v>10</v>
      </c>
      <c r="G17" s="293" t="s">
        <v>11</v>
      </c>
      <c r="H17" s="516"/>
      <c r="I17" s="177" t="s">
        <v>12</v>
      </c>
      <c r="J17" s="168" t="s">
        <v>13</v>
      </c>
      <c r="K17" s="168" t="s">
        <v>14</v>
      </c>
      <c r="L17" s="168" t="s">
        <v>15</v>
      </c>
      <c r="M17" s="168" t="s">
        <v>16</v>
      </c>
      <c r="N17" s="176">
        <v>2022</v>
      </c>
      <c r="O17" s="176">
        <v>2023</v>
      </c>
      <c r="P17" s="176">
        <v>2024</v>
      </c>
      <c r="Q17" s="507"/>
    </row>
    <row r="18" spans="1:17" ht="15.75">
      <c r="A18" s="512"/>
      <c r="B18" s="175" t="s">
        <v>17</v>
      </c>
      <c r="C18" s="175"/>
      <c r="D18" s="172"/>
      <c r="E18" s="290"/>
      <c r="F18" s="294">
        <v>44196</v>
      </c>
      <c r="G18" s="293" t="s">
        <v>18</v>
      </c>
      <c r="H18" s="516"/>
      <c r="I18" s="178" t="s">
        <v>19</v>
      </c>
      <c r="J18" s="172" t="s">
        <v>20</v>
      </c>
      <c r="K18" s="172" t="s">
        <v>21</v>
      </c>
      <c r="L18" s="172" t="s">
        <v>22</v>
      </c>
      <c r="M18" s="172" t="s">
        <v>23</v>
      </c>
      <c r="N18" s="172"/>
      <c r="O18" s="172"/>
      <c r="P18" s="172"/>
      <c r="Q18" s="507"/>
    </row>
    <row r="19" spans="1:17" ht="16.5" thickBot="1">
      <c r="A19" s="513"/>
      <c r="B19" s="180" t="s">
        <v>24</v>
      </c>
      <c r="C19" s="180"/>
      <c r="D19" s="179"/>
      <c r="E19" s="295"/>
      <c r="F19" s="295"/>
      <c r="G19" s="296"/>
      <c r="H19" s="517"/>
      <c r="I19" s="181"/>
      <c r="J19" s="179"/>
      <c r="K19" s="179"/>
      <c r="L19" s="182"/>
      <c r="M19" s="179" t="s">
        <v>25</v>
      </c>
      <c r="N19" s="179"/>
      <c r="O19" s="179"/>
      <c r="P19" s="179"/>
      <c r="Q19" s="508"/>
    </row>
    <row r="20" spans="1:17" ht="16.5" thickBot="1">
      <c r="A20" s="179">
        <v>0</v>
      </c>
      <c r="B20" s="170">
        <v>1</v>
      </c>
      <c r="C20" s="183"/>
      <c r="D20" s="184">
        <v>2</v>
      </c>
      <c r="E20" s="297">
        <v>3</v>
      </c>
      <c r="F20" s="297">
        <v>4</v>
      </c>
      <c r="G20" s="298">
        <v>5</v>
      </c>
      <c r="H20" s="184">
        <v>6</v>
      </c>
      <c r="I20" s="171">
        <v>7</v>
      </c>
      <c r="J20" s="184">
        <v>8</v>
      </c>
      <c r="K20" s="184">
        <v>9</v>
      </c>
      <c r="L20" s="184">
        <v>10</v>
      </c>
      <c r="M20" s="171">
        <v>11</v>
      </c>
      <c r="N20" s="168">
        <v>12</v>
      </c>
      <c r="O20" s="184">
        <v>13</v>
      </c>
      <c r="P20" s="171">
        <v>14</v>
      </c>
      <c r="Q20" s="171">
        <v>15</v>
      </c>
    </row>
    <row r="21" spans="1:20" ht="15.75">
      <c r="A21" s="185"/>
      <c r="B21" s="186" t="s">
        <v>46</v>
      </c>
      <c r="C21" s="187" t="s">
        <v>37</v>
      </c>
      <c r="D21" s="188">
        <f aca="true" t="shared" si="0" ref="D21:G22">D24+D27</f>
        <v>301156.25</v>
      </c>
      <c r="E21" s="299">
        <f t="shared" si="0"/>
        <v>296709.33999999997</v>
      </c>
      <c r="F21" s="299">
        <f t="shared" si="0"/>
        <v>1315</v>
      </c>
      <c r="G21" s="299">
        <f t="shared" si="0"/>
        <v>295384.98</v>
      </c>
      <c r="H21" s="188">
        <f>H24+H27+H31</f>
        <v>540393.9199999999</v>
      </c>
      <c r="I21" s="188"/>
      <c r="J21" s="188"/>
      <c r="K21" s="189"/>
      <c r="L21" s="188">
        <f>L24+L27+L31</f>
        <v>540393.9199999999</v>
      </c>
      <c r="M21" s="479"/>
      <c r="N21" s="188">
        <f aca="true" t="shared" si="1" ref="N21:P22">N24+N27+N31</f>
        <v>422423.92999999993</v>
      </c>
      <c r="O21" s="189">
        <f t="shared" si="1"/>
        <v>219717.46999999997</v>
      </c>
      <c r="P21" s="188">
        <f t="shared" si="1"/>
        <v>59422.34</v>
      </c>
      <c r="Q21" s="190"/>
      <c r="S21" s="79"/>
      <c r="T21" s="79"/>
    </row>
    <row r="22" spans="1:17" ht="15.75">
      <c r="A22" s="191"/>
      <c r="B22" s="186"/>
      <c r="C22" s="192" t="s">
        <v>38</v>
      </c>
      <c r="D22" s="193">
        <f t="shared" si="0"/>
        <v>301156.25</v>
      </c>
      <c r="E22" s="300">
        <f t="shared" si="0"/>
        <v>296709.33999999997</v>
      </c>
      <c r="F22" s="300">
        <f t="shared" si="0"/>
        <v>1315</v>
      </c>
      <c r="G22" s="300">
        <f t="shared" si="0"/>
        <v>295384.97</v>
      </c>
      <c r="H22" s="193">
        <f>H25+H28+H32</f>
        <v>117969.99</v>
      </c>
      <c r="I22" s="193"/>
      <c r="J22" s="193"/>
      <c r="K22" s="194"/>
      <c r="L22" s="193">
        <f>L25+L28+L32</f>
        <v>117969.99</v>
      </c>
      <c r="M22" s="480"/>
      <c r="N22" s="193">
        <f t="shared" si="1"/>
        <v>202706.46</v>
      </c>
      <c r="O22" s="194">
        <f t="shared" si="1"/>
        <v>160295.13</v>
      </c>
      <c r="P22" s="193">
        <f t="shared" si="1"/>
        <v>59422.34</v>
      </c>
      <c r="Q22" s="190"/>
    </row>
    <row r="23" spans="1:17" ht="15.75">
      <c r="A23" s="191"/>
      <c r="B23" s="186" t="s">
        <v>3</v>
      </c>
      <c r="C23" s="192"/>
      <c r="D23" s="195"/>
      <c r="E23" s="301"/>
      <c r="F23" s="301"/>
      <c r="G23" s="301"/>
      <c r="H23" s="195"/>
      <c r="I23" s="195"/>
      <c r="J23" s="195"/>
      <c r="K23" s="196"/>
      <c r="L23" s="195"/>
      <c r="M23" s="113"/>
      <c r="N23" s="195"/>
      <c r="O23" s="196"/>
      <c r="P23" s="195"/>
      <c r="Q23" s="190"/>
    </row>
    <row r="24" spans="1:17" ht="15.75">
      <c r="A24" s="191"/>
      <c r="B24" s="186" t="s">
        <v>48</v>
      </c>
      <c r="C24" s="192" t="s">
        <v>37</v>
      </c>
      <c r="D24" s="193">
        <f>'pag. 2'!D13</f>
        <v>118450.09999999999</v>
      </c>
      <c r="E24" s="300">
        <f>'pag. 2'!E13</f>
        <v>114003.18999999999</v>
      </c>
      <c r="F24" s="300">
        <f>'pag. 2'!F13</f>
        <v>1313.5</v>
      </c>
      <c r="G24" s="300">
        <f>'pag. 2'!G13</f>
        <v>112678.82999999999</v>
      </c>
      <c r="H24" s="193">
        <f>'pag. 2'!H13</f>
        <v>112678.82999999999</v>
      </c>
      <c r="I24" s="193"/>
      <c r="J24" s="193"/>
      <c r="K24" s="194"/>
      <c r="L24" s="193">
        <f>'pag. 2'!L13</f>
        <v>112678.82999999999</v>
      </c>
      <c r="M24" s="113"/>
      <c r="N24" s="193">
        <f>'pag. 2'!N13</f>
        <v>100694.98</v>
      </c>
      <c r="O24" s="194">
        <f>'pag. 2'!O13</f>
        <v>46233.71</v>
      </c>
      <c r="P24" s="193">
        <f>'pag. 2'!P13</f>
        <v>0</v>
      </c>
      <c r="Q24" s="190"/>
    </row>
    <row r="25" spans="1:17" ht="15.75">
      <c r="A25" s="191"/>
      <c r="B25" s="197"/>
      <c r="C25" s="198" t="s">
        <v>38</v>
      </c>
      <c r="D25" s="193">
        <f>'pag. 2'!D14</f>
        <v>118450.09999999999</v>
      </c>
      <c r="E25" s="300">
        <f>'pag. 2'!E14</f>
        <v>114003.18999999999</v>
      </c>
      <c r="F25" s="300">
        <f>'pag. 2'!F14</f>
        <v>1313.5</v>
      </c>
      <c r="G25" s="300">
        <f>'pag. 2'!G14</f>
        <v>112678.81999999999</v>
      </c>
      <c r="H25" s="193">
        <f>L25</f>
        <v>11983.85</v>
      </c>
      <c r="I25" s="193"/>
      <c r="J25" s="193"/>
      <c r="K25" s="194"/>
      <c r="L25" s="193">
        <f>'pag. 2'!L14</f>
        <v>11983.85</v>
      </c>
      <c r="M25" s="113"/>
      <c r="N25" s="193">
        <f>'pag. 2'!N14</f>
        <v>54461.27</v>
      </c>
      <c r="O25" s="194">
        <f>'pag. 2'!O14</f>
        <v>46233.71</v>
      </c>
      <c r="P25" s="193">
        <f>'pag. 2'!P14</f>
        <v>0</v>
      </c>
      <c r="Q25" s="199"/>
    </row>
    <row r="26" spans="1:17" ht="15.75">
      <c r="A26" s="191"/>
      <c r="B26" s="197"/>
      <c r="C26" s="198"/>
      <c r="D26" s="193"/>
      <c r="E26" s="300"/>
      <c r="F26" s="300"/>
      <c r="G26" s="300"/>
      <c r="H26" s="193"/>
      <c r="I26" s="193"/>
      <c r="J26" s="193"/>
      <c r="K26" s="194"/>
      <c r="L26" s="193"/>
      <c r="M26" s="113"/>
      <c r="N26" s="195"/>
      <c r="O26" s="196"/>
      <c r="P26" s="195"/>
      <c r="Q26" s="199"/>
    </row>
    <row r="27" spans="1:17" ht="15.75">
      <c r="A27" s="191"/>
      <c r="B27" s="186" t="s">
        <v>49</v>
      </c>
      <c r="C27" s="192" t="s">
        <v>37</v>
      </c>
      <c r="D27" s="193">
        <f>'pag. 2'!D45</f>
        <v>182706.15</v>
      </c>
      <c r="E27" s="300">
        <f>'pag. 2'!E45</f>
        <v>182706.15</v>
      </c>
      <c r="F27" s="300">
        <f>'pag. 2'!F45</f>
        <v>1.5</v>
      </c>
      <c r="G27" s="300">
        <f>'pag. 2'!G45</f>
        <v>182706.15</v>
      </c>
      <c r="H27" s="193">
        <f>L27</f>
        <v>182706.15</v>
      </c>
      <c r="I27" s="193"/>
      <c r="J27" s="193"/>
      <c r="K27" s="194"/>
      <c r="L27" s="193">
        <f>'pag. 2'!H45</f>
        <v>182706.15</v>
      </c>
      <c r="M27" s="113"/>
      <c r="N27" s="193">
        <f>'pag. 2'!N45</f>
        <v>153001.44</v>
      </c>
      <c r="O27" s="194">
        <f>'pag. 2'!O45</f>
        <v>74317.56</v>
      </c>
      <c r="P27" s="193">
        <f>'pag. 2'!P45</f>
        <v>22171.34</v>
      </c>
      <c r="Q27" s="199"/>
    </row>
    <row r="28" spans="1:17" ht="15.75">
      <c r="A28" s="191"/>
      <c r="B28" s="186"/>
      <c r="C28" s="192" t="s">
        <v>38</v>
      </c>
      <c r="D28" s="193">
        <f>'pag. 2'!D46</f>
        <v>182706.15</v>
      </c>
      <c r="E28" s="300">
        <f>'pag. 2'!E46</f>
        <v>182706.15</v>
      </c>
      <c r="F28" s="300">
        <f>'pag. 2'!F46</f>
        <v>1.5</v>
      </c>
      <c r="G28" s="300">
        <f>'pag. 2'!G46</f>
        <v>182706.15</v>
      </c>
      <c r="H28" s="193">
        <f>'pag. 2'!H46</f>
        <v>29704.71</v>
      </c>
      <c r="I28" s="193"/>
      <c r="J28" s="193"/>
      <c r="K28" s="194"/>
      <c r="L28" s="193">
        <f>'pag. 2'!H46</f>
        <v>29704.71</v>
      </c>
      <c r="M28" s="113"/>
      <c r="N28" s="193">
        <f>'pag. 2'!N46</f>
        <v>78683.88</v>
      </c>
      <c r="O28" s="194">
        <f>'pag. 2'!O46</f>
        <v>52146.22</v>
      </c>
      <c r="P28" s="193">
        <f>'pag. 2'!P46</f>
        <v>22171.34</v>
      </c>
      <c r="Q28" s="199"/>
    </row>
    <row r="29" spans="1:17" ht="15.75">
      <c r="A29" s="191"/>
      <c r="B29" s="186"/>
      <c r="C29" s="192"/>
      <c r="D29" s="193"/>
      <c r="E29" s="193"/>
      <c r="F29" s="193"/>
      <c r="G29" s="193"/>
      <c r="H29" s="193"/>
      <c r="I29" s="193"/>
      <c r="J29" s="193"/>
      <c r="K29" s="194"/>
      <c r="L29" s="193"/>
      <c r="M29" s="113"/>
      <c r="N29" s="195"/>
      <c r="O29" s="196"/>
      <c r="P29" s="195"/>
      <c r="Q29" s="199"/>
    </row>
    <row r="30" spans="1:17" ht="15.75" hidden="1">
      <c r="A30" s="191"/>
      <c r="B30" s="186"/>
      <c r="C30" s="192"/>
      <c r="D30" s="193"/>
      <c r="E30" s="193"/>
      <c r="F30" s="193"/>
      <c r="G30" s="193"/>
      <c r="H30" s="193"/>
      <c r="I30" s="193"/>
      <c r="J30" s="193"/>
      <c r="K30" s="194"/>
      <c r="L30" s="193"/>
      <c r="M30" s="113"/>
      <c r="N30" s="195"/>
      <c r="O30" s="196"/>
      <c r="P30" s="195"/>
      <c r="Q30" s="199"/>
    </row>
    <row r="31" spans="1:17" ht="15.75">
      <c r="A31" s="191"/>
      <c r="B31" s="186" t="s">
        <v>32</v>
      </c>
      <c r="C31" s="192" t="s">
        <v>37</v>
      </c>
      <c r="D31" s="193"/>
      <c r="E31" s="193"/>
      <c r="F31" s="193"/>
      <c r="G31" s="193"/>
      <c r="H31" s="193">
        <f>H34+H37</f>
        <v>245008.94</v>
      </c>
      <c r="I31" s="193"/>
      <c r="J31" s="193"/>
      <c r="K31" s="194"/>
      <c r="L31" s="193">
        <f>L34+L37</f>
        <v>245008.94</v>
      </c>
      <c r="M31" s="480"/>
      <c r="N31" s="193">
        <f aca="true" t="shared" si="2" ref="N31:P32">N34+N37</f>
        <v>168727.50999999998</v>
      </c>
      <c r="O31" s="194">
        <f t="shared" si="2"/>
        <v>99166.2</v>
      </c>
      <c r="P31" s="193">
        <f t="shared" si="2"/>
        <v>37251</v>
      </c>
      <c r="Q31" s="199"/>
    </row>
    <row r="32" spans="1:21" ht="15.75">
      <c r="A32" s="191"/>
      <c r="B32" s="186" t="s">
        <v>47</v>
      </c>
      <c r="C32" s="192" t="s">
        <v>38</v>
      </c>
      <c r="D32" s="193"/>
      <c r="E32" s="193"/>
      <c r="F32" s="193"/>
      <c r="G32" s="193"/>
      <c r="H32" s="193">
        <f>H35+H38</f>
        <v>76281.43000000001</v>
      </c>
      <c r="I32" s="193"/>
      <c r="J32" s="193"/>
      <c r="K32" s="194"/>
      <c r="L32" s="193">
        <f>L35+L38</f>
        <v>76281.43000000001</v>
      </c>
      <c r="M32" s="480"/>
      <c r="N32" s="193">
        <f t="shared" si="2"/>
        <v>69561.31</v>
      </c>
      <c r="O32" s="194">
        <f t="shared" si="2"/>
        <v>61915.2</v>
      </c>
      <c r="P32" s="193">
        <f t="shared" si="2"/>
        <v>37251</v>
      </c>
      <c r="Q32" s="199"/>
      <c r="U32" s="79"/>
    </row>
    <row r="33" spans="1:17" ht="15.75">
      <c r="A33" s="191"/>
      <c r="B33" s="175"/>
      <c r="C33" s="200"/>
      <c r="D33" s="195"/>
      <c r="E33" s="195"/>
      <c r="F33" s="195"/>
      <c r="G33" s="195"/>
      <c r="H33" s="195"/>
      <c r="I33" s="195"/>
      <c r="J33" s="195"/>
      <c r="K33" s="196"/>
      <c r="L33" s="195"/>
      <c r="M33" s="113"/>
      <c r="N33" s="195"/>
      <c r="O33" s="196"/>
      <c r="P33" s="195"/>
      <c r="Q33" s="199"/>
    </row>
    <row r="34" spans="1:17" ht="15.75">
      <c r="A34" s="191"/>
      <c r="B34" s="175" t="s">
        <v>45</v>
      </c>
      <c r="C34" s="200" t="s">
        <v>37</v>
      </c>
      <c r="D34" s="195"/>
      <c r="E34" s="195"/>
      <c r="F34" s="195"/>
      <c r="G34" s="195"/>
      <c r="H34" s="195">
        <f>'pag. 3'!G15</f>
        <v>236213.58000000002</v>
      </c>
      <c r="I34" s="195"/>
      <c r="J34" s="195"/>
      <c r="K34" s="196"/>
      <c r="L34" s="195">
        <f>'pag. 3'!K15</f>
        <v>236213.58000000002</v>
      </c>
      <c r="M34" s="481"/>
      <c r="N34" s="195">
        <f>'pag. 3'!M15</f>
        <v>168727.50999999998</v>
      </c>
      <c r="O34" s="196">
        <f>'pag. 3'!N15</f>
        <v>99166.2</v>
      </c>
      <c r="P34" s="195">
        <f>'pag. 3'!O15</f>
        <v>37251</v>
      </c>
      <c r="Q34" s="199"/>
    </row>
    <row r="35" spans="1:17" ht="15.75">
      <c r="A35" s="191"/>
      <c r="B35" s="175"/>
      <c r="C35" s="200" t="s">
        <v>38</v>
      </c>
      <c r="D35" s="195"/>
      <c r="E35" s="195"/>
      <c r="F35" s="195"/>
      <c r="G35" s="195"/>
      <c r="H35" s="195">
        <f>'pag. 3'!G16</f>
        <v>67486.07</v>
      </c>
      <c r="I35" s="195"/>
      <c r="J35" s="195"/>
      <c r="K35" s="196"/>
      <c r="L35" s="195">
        <f>'pag. 3'!K16</f>
        <v>67486.07</v>
      </c>
      <c r="M35" s="481"/>
      <c r="N35" s="195">
        <f>'pag. 3'!M16</f>
        <v>69561.31</v>
      </c>
      <c r="O35" s="196">
        <f>'pag. 3'!N16</f>
        <v>61915.2</v>
      </c>
      <c r="P35" s="195">
        <f>'pag. 3'!O16</f>
        <v>37251</v>
      </c>
      <c r="Q35" s="199"/>
    </row>
    <row r="36" spans="1:17" ht="15.75">
      <c r="A36" s="191"/>
      <c r="B36" s="175"/>
      <c r="C36" s="200"/>
      <c r="D36" s="195"/>
      <c r="E36" s="195"/>
      <c r="F36" s="195"/>
      <c r="G36" s="195"/>
      <c r="H36" s="195"/>
      <c r="I36" s="195"/>
      <c r="J36" s="195"/>
      <c r="K36" s="196"/>
      <c r="L36" s="195"/>
      <c r="M36" s="113"/>
      <c r="N36" s="195"/>
      <c r="O36" s="196"/>
      <c r="P36" s="196"/>
      <c r="Q36" s="199"/>
    </row>
    <row r="37" spans="1:17" ht="15.75">
      <c r="A37" s="191"/>
      <c r="B37" s="175" t="s">
        <v>51</v>
      </c>
      <c r="C37" s="200" t="s">
        <v>37</v>
      </c>
      <c r="D37" s="195"/>
      <c r="E37" s="195"/>
      <c r="F37" s="195"/>
      <c r="G37" s="195"/>
      <c r="H37" s="195">
        <f>L37</f>
        <v>8795.36</v>
      </c>
      <c r="I37" s="195"/>
      <c r="J37" s="195"/>
      <c r="K37" s="196"/>
      <c r="L37" s="195">
        <f>'pag. 3'!K61</f>
        <v>8795.36</v>
      </c>
      <c r="M37" s="481"/>
      <c r="N37" s="195">
        <f>'pag. 3'!M61</f>
        <v>0</v>
      </c>
      <c r="O37" s="196">
        <f>'pag. 1'!N57</f>
        <v>0</v>
      </c>
      <c r="P37" s="195">
        <f>'pag. 3'!O61</f>
        <v>0</v>
      </c>
      <c r="Q37" s="199"/>
    </row>
    <row r="38" spans="1:17" ht="15.75">
      <c r="A38" s="191"/>
      <c r="B38" s="175" t="s">
        <v>52</v>
      </c>
      <c r="C38" s="200" t="s">
        <v>38</v>
      </c>
      <c r="D38" s="195"/>
      <c r="E38" s="195"/>
      <c r="F38" s="195"/>
      <c r="G38" s="195"/>
      <c r="H38" s="195">
        <f>L38</f>
        <v>8795.36</v>
      </c>
      <c r="I38" s="195"/>
      <c r="J38" s="195"/>
      <c r="K38" s="196"/>
      <c r="L38" s="195">
        <f>'pag. 3'!K62</f>
        <v>8795.36</v>
      </c>
      <c r="M38" s="113"/>
      <c r="N38" s="195">
        <f>'pag. 3'!M62</f>
        <v>0</v>
      </c>
      <c r="O38" s="196">
        <f>'pag. 3'!N62</f>
        <v>0</v>
      </c>
      <c r="P38" s="196">
        <f>'pag. 3'!O62</f>
        <v>0</v>
      </c>
      <c r="Q38" s="199"/>
    </row>
    <row r="39" spans="1:17" ht="15.75">
      <c r="A39" s="191"/>
      <c r="B39" s="175" t="s">
        <v>58</v>
      </c>
      <c r="C39" s="175"/>
      <c r="D39" s="195"/>
      <c r="E39" s="195"/>
      <c r="F39" s="195"/>
      <c r="G39" s="195"/>
      <c r="H39" s="195"/>
      <c r="I39" s="195"/>
      <c r="J39" s="195"/>
      <c r="K39" s="196"/>
      <c r="L39" s="195"/>
      <c r="M39" s="113"/>
      <c r="N39" s="195"/>
      <c r="O39" s="196"/>
      <c r="P39" s="196"/>
      <c r="Q39" s="199"/>
    </row>
    <row r="40" spans="1:17" ht="15.75">
      <c r="A40" s="191"/>
      <c r="B40" s="175"/>
      <c r="C40" s="175"/>
      <c r="D40" s="195"/>
      <c r="E40" s="195"/>
      <c r="F40" s="195"/>
      <c r="G40" s="195"/>
      <c r="H40" s="195"/>
      <c r="I40" s="195"/>
      <c r="J40" s="195"/>
      <c r="K40" s="196"/>
      <c r="L40" s="195"/>
      <c r="M40" s="113"/>
      <c r="N40" s="195"/>
      <c r="O40" s="196"/>
      <c r="P40" s="196"/>
      <c r="Q40" s="199"/>
    </row>
    <row r="41" spans="1:17" ht="15.75">
      <c r="A41" s="191"/>
      <c r="B41" s="175"/>
      <c r="C41" s="175"/>
      <c r="D41" s="201"/>
      <c r="E41" s="201"/>
      <c r="F41" s="201"/>
      <c r="G41" s="201"/>
      <c r="H41" s="201"/>
      <c r="I41" s="201"/>
      <c r="J41" s="201"/>
      <c r="K41" s="199"/>
      <c r="L41" s="201"/>
      <c r="M41" s="202"/>
      <c r="N41" s="201"/>
      <c r="O41" s="199"/>
      <c r="P41" s="199"/>
      <c r="Q41" s="199"/>
    </row>
    <row r="42" spans="1:17" ht="16.5" thickBot="1">
      <c r="A42" s="203"/>
      <c r="B42" s="180"/>
      <c r="C42" s="180"/>
      <c r="D42" s="204"/>
      <c r="E42" s="204"/>
      <c r="F42" s="204"/>
      <c r="G42" s="204"/>
      <c r="H42" s="204"/>
      <c r="I42" s="204"/>
      <c r="J42" s="204"/>
      <c r="K42" s="205"/>
      <c r="L42" s="204"/>
      <c r="M42" s="206"/>
      <c r="N42" s="204"/>
      <c r="O42" s="205"/>
      <c r="P42" s="205"/>
      <c r="Q42" s="205"/>
    </row>
    <row r="43" spans="4:17" ht="15.75">
      <c r="D43" s="79"/>
      <c r="E43" s="79"/>
      <c r="F43" s="79"/>
      <c r="G43" s="207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4:17" ht="15.75">
      <c r="D44" s="79"/>
      <c r="E44" s="79"/>
      <c r="F44" s="79"/>
      <c r="G44" s="207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ht="15.75">
      <c r="H45" s="57"/>
    </row>
  </sheetData>
  <sheetProtection/>
  <mergeCells count="9">
    <mergeCell ref="H15:M15"/>
    <mergeCell ref="A6:Q6"/>
    <mergeCell ref="A7:Q7"/>
    <mergeCell ref="Q15:Q19"/>
    <mergeCell ref="N15:P15"/>
    <mergeCell ref="F15:G15"/>
    <mergeCell ref="A15:A19"/>
    <mergeCell ref="I16:M16"/>
    <mergeCell ref="H16:H19"/>
  </mergeCells>
  <printOptions/>
  <pageMargins left="0.5905511811023623" right="0.1968503937007874" top="0.7874015748031497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6"/>
  <sheetViews>
    <sheetView zoomScale="86" zoomScaleNormal="86" zoomScalePageLayoutView="0" workbookViewId="0" topLeftCell="A1">
      <pane ySplit="11" topLeftCell="A12" activePane="bottomLeft" state="frozen"/>
      <selection pane="topLeft" activeCell="A1" sqref="A1"/>
      <selection pane="bottomLeft" activeCell="T96" sqref="T96"/>
    </sheetView>
  </sheetViews>
  <sheetFormatPr defaultColWidth="9.00390625" defaultRowHeight="15.75"/>
  <cols>
    <col min="1" max="1" width="4.00390625" style="132" customWidth="1"/>
    <col min="2" max="2" width="55.625" style="132" customWidth="1"/>
    <col min="3" max="3" width="3.875" style="163" customWidth="1"/>
    <col min="4" max="4" width="10.25390625" style="132" customWidth="1"/>
    <col min="5" max="5" width="10.50390625" style="132" bestFit="1" customWidth="1"/>
    <col min="6" max="6" width="10.625" style="132" customWidth="1"/>
    <col min="7" max="7" width="10.75390625" style="132" customWidth="1"/>
    <col min="8" max="8" width="12.00390625" style="132" customWidth="1"/>
    <col min="9" max="9" width="5.75390625" style="132" customWidth="1"/>
    <col min="10" max="10" width="6.875" style="132" customWidth="1"/>
    <col min="11" max="11" width="4.875" style="132" customWidth="1"/>
    <col min="12" max="12" width="10.50390625" style="132" customWidth="1"/>
    <col min="13" max="13" width="7.125" style="132" customWidth="1"/>
    <col min="14" max="14" width="10.50390625" style="132" customWidth="1"/>
    <col min="15" max="15" width="10.375" style="132" customWidth="1"/>
    <col min="16" max="16" width="9.25390625" style="132" customWidth="1"/>
    <col min="17" max="17" width="9.625" style="132" customWidth="1"/>
    <col min="18" max="18" width="12.125" style="132" customWidth="1"/>
    <col min="19" max="19" width="10.50390625" style="132" bestFit="1" customWidth="1"/>
    <col min="20" max="21" width="10.25390625" style="132" bestFit="1" customWidth="1"/>
    <col min="22" max="16384" width="9.00390625" style="132" customWidth="1"/>
  </cols>
  <sheetData>
    <row r="1" spans="1:17" ht="15.75">
      <c r="A1" s="25" t="s">
        <v>26</v>
      </c>
      <c r="B1" s="25"/>
      <c r="C1" s="32"/>
      <c r="D1" s="22"/>
      <c r="E1" s="22"/>
      <c r="F1" s="22"/>
      <c r="G1" s="25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.75">
      <c r="A2" s="25" t="s">
        <v>27</v>
      </c>
      <c r="B2" s="25"/>
      <c r="C2" s="32"/>
      <c r="D2" s="22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>
      <c r="A3" s="22" t="s">
        <v>28</v>
      </c>
      <c r="B3" s="22"/>
      <c r="C3" s="23"/>
      <c r="D3" s="23"/>
      <c r="E3" s="22"/>
      <c r="F3" s="92"/>
      <c r="G3" s="28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.75">
      <c r="A4" s="22" t="s">
        <v>29</v>
      </c>
      <c r="B4" s="22"/>
      <c r="C4" s="23"/>
      <c r="D4" s="23"/>
      <c r="E4" s="22"/>
      <c r="F4" s="2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>
      <c r="A5" s="22" t="s">
        <v>59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5" t="s">
        <v>0</v>
      </c>
    </row>
    <row r="6" spans="1:17" ht="15.75">
      <c r="A6" s="22"/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5"/>
    </row>
    <row r="7" spans="1:17" ht="15.75">
      <c r="A7" s="521" t="s">
        <v>30</v>
      </c>
      <c r="B7" s="133" t="s">
        <v>1</v>
      </c>
      <c r="C7" s="33"/>
      <c r="D7" s="33" t="s">
        <v>2</v>
      </c>
      <c r="E7" s="33" t="s">
        <v>2</v>
      </c>
      <c r="F7" s="538" t="s">
        <v>3</v>
      </c>
      <c r="G7" s="539"/>
      <c r="H7" s="134"/>
      <c r="I7" s="543" t="s">
        <v>94</v>
      </c>
      <c r="J7" s="540"/>
      <c r="K7" s="540"/>
      <c r="L7" s="540"/>
      <c r="M7" s="544"/>
      <c r="N7" s="540" t="s">
        <v>60</v>
      </c>
      <c r="O7" s="540"/>
      <c r="P7" s="540"/>
      <c r="Q7" s="541" t="s">
        <v>31</v>
      </c>
    </row>
    <row r="8" spans="1:17" ht="15.75">
      <c r="A8" s="522"/>
      <c r="B8" s="135" t="s">
        <v>4</v>
      </c>
      <c r="C8" s="136"/>
      <c r="D8" s="39" t="s">
        <v>5</v>
      </c>
      <c r="E8" s="39" t="s">
        <v>5</v>
      </c>
      <c r="F8" s="302" t="s">
        <v>6</v>
      </c>
      <c r="G8" s="39" t="s">
        <v>7</v>
      </c>
      <c r="H8" s="137"/>
      <c r="I8" s="545" t="s">
        <v>33</v>
      </c>
      <c r="J8" s="546"/>
      <c r="K8" s="546"/>
      <c r="L8" s="546"/>
      <c r="M8" s="529"/>
      <c r="N8" s="137"/>
      <c r="O8" s="39"/>
      <c r="P8" s="148"/>
      <c r="Q8" s="542"/>
    </row>
    <row r="9" spans="1:17" ht="15.75">
      <c r="A9" s="522"/>
      <c r="B9" s="138" t="s">
        <v>8</v>
      </c>
      <c r="C9" s="39"/>
      <c r="D9" s="39"/>
      <c r="E9" s="39" t="s">
        <v>9</v>
      </c>
      <c r="F9" s="302" t="s">
        <v>10</v>
      </c>
      <c r="G9" s="39" t="s">
        <v>11</v>
      </c>
      <c r="H9" s="139" t="s">
        <v>42</v>
      </c>
      <c r="I9" s="39" t="s">
        <v>12</v>
      </c>
      <c r="J9" s="39" t="s">
        <v>13</v>
      </c>
      <c r="K9" s="39" t="s">
        <v>14</v>
      </c>
      <c r="L9" s="39" t="s">
        <v>15</v>
      </c>
      <c r="M9" s="39" t="s">
        <v>16</v>
      </c>
      <c r="N9" s="139">
        <v>2022</v>
      </c>
      <c r="O9" s="140">
        <v>2023</v>
      </c>
      <c r="P9" s="218">
        <v>2024</v>
      </c>
      <c r="Q9" s="542"/>
    </row>
    <row r="10" spans="1:17" ht="15.75">
      <c r="A10" s="522"/>
      <c r="B10" s="138" t="s">
        <v>17</v>
      </c>
      <c r="C10" s="39"/>
      <c r="D10" s="39"/>
      <c r="E10" s="39"/>
      <c r="F10" s="303">
        <v>44196</v>
      </c>
      <c r="G10" s="39" t="s">
        <v>18</v>
      </c>
      <c r="H10" s="137"/>
      <c r="I10" s="39" t="s">
        <v>19</v>
      </c>
      <c r="J10" s="39" t="s">
        <v>20</v>
      </c>
      <c r="K10" s="39" t="s">
        <v>21</v>
      </c>
      <c r="L10" s="39" t="s">
        <v>22</v>
      </c>
      <c r="M10" s="39" t="s">
        <v>23</v>
      </c>
      <c r="N10" s="137"/>
      <c r="O10" s="39"/>
      <c r="P10" s="148"/>
      <c r="Q10" s="542"/>
    </row>
    <row r="11" spans="1:17" ht="16.5" thickBot="1">
      <c r="A11" s="525"/>
      <c r="B11" s="141" t="s">
        <v>24</v>
      </c>
      <c r="C11" s="142"/>
      <c r="D11" s="142"/>
      <c r="E11" s="39"/>
      <c r="F11" s="39"/>
      <c r="G11" s="39"/>
      <c r="H11" s="137"/>
      <c r="I11" s="39"/>
      <c r="J11" s="39"/>
      <c r="K11" s="39"/>
      <c r="L11" s="143"/>
      <c r="M11" s="39" t="s">
        <v>25</v>
      </c>
      <c r="N11" s="137"/>
      <c r="O11" s="39"/>
      <c r="P11" s="148"/>
      <c r="Q11" s="542"/>
    </row>
    <row r="12" spans="1:17" ht="15.75">
      <c r="A12" s="33">
        <v>0</v>
      </c>
      <c r="B12" s="144">
        <v>1</v>
      </c>
      <c r="C12" s="145"/>
      <c r="D12" s="145">
        <v>2</v>
      </c>
      <c r="E12" s="145">
        <v>3</v>
      </c>
      <c r="F12" s="145">
        <v>4</v>
      </c>
      <c r="G12" s="145">
        <v>5</v>
      </c>
      <c r="H12" s="144">
        <v>6</v>
      </c>
      <c r="I12" s="145">
        <v>7</v>
      </c>
      <c r="J12" s="145">
        <v>8</v>
      </c>
      <c r="K12" s="145">
        <v>9</v>
      </c>
      <c r="L12" s="145">
        <v>10</v>
      </c>
      <c r="M12" s="145">
        <v>11</v>
      </c>
      <c r="N12" s="144">
        <v>12</v>
      </c>
      <c r="O12" s="145">
        <v>13</v>
      </c>
      <c r="P12" s="219">
        <v>14</v>
      </c>
      <c r="Q12" s="145">
        <v>15</v>
      </c>
    </row>
    <row r="13" spans="1:19" ht="15.75">
      <c r="A13" s="34"/>
      <c r="B13" s="59" t="s">
        <v>57</v>
      </c>
      <c r="C13" s="146" t="s">
        <v>37</v>
      </c>
      <c r="D13" s="63">
        <f>D16+D24+D28+D30+D32+D36+D40+D43</f>
        <v>118450.09999999999</v>
      </c>
      <c r="E13" s="63">
        <f>E16+E24+E28+E30+E32+E36+E40+E43</f>
        <v>114003.18999999999</v>
      </c>
      <c r="F13" s="63">
        <f>F20+F24+F28+F30+F32+F36+F16+F38+F40+F43</f>
        <v>1313.5</v>
      </c>
      <c r="G13" s="63">
        <f>G16+G24+G28+G30+G32+G36+G40+G43</f>
        <v>112678.82999999999</v>
      </c>
      <c r="H13" s="63">
        <f>H16+H24+H28+H30+H32+H36+H40+H43</f>
        <v>112678.82999999999</v>
      </c>
      <c r="I13" s="63"/>
      <c r="J13" s="63"/>
      <c r="K13" s="63"/>
      <c r="L13" s="63">
        <f>L16+L24+L28+L30+L32+L36+L40+L43</f>
        <v>112678.82999999999</v>
      </c>
      <c r="M13" s="63"/>
      <c r="N13" s="63">
        <f>N34+N40+N43</f>
        <v>100694.98</v>
      </c>
      <c r="O13" s="63">
        <f>O34</f>
        <v>46233.71</v>
      </c>
      <c r="P13" s="63"/>
      <c r="Q13" s="34"/>
      <c r="R13" s="456"/>
      <c r="S13" s="456"/>
    </row>
    <row r="14" spans="1:21" ht="15.75">
      <c r="A14" s="44"/>
      <c r="B14" s="66" t="s">
        <v>44</v>
      </c>
      <c r="C14" s="147" t="s">
        <v>38</v>
      </c>
      <c r="D14" s="70">
        <f>D17+D25+D29+D31+D33+D37+D41+D44</f>
        <v>118450.09999999999</v>
      </c>
      <c r="E14" s="70">
        <f>E17+E25+E29+E31+E33+E37+E41+E44</f>
        <v>114003.18999999999</v>
      </c>
      <c r="F14" s="70">
        <f>F21+F25+F29+F31+F35+F37+F41+F44+F17+F39</f>
        <v>1313.5</v>
      </c>
      <c r="G14" s="70">
        <f>G17+G25+G29+G31+G33+G37+G41+G44</f>
        <v>112678.81999999999</v>
      </c>
      <c r="H14" s="70">
        <f>H17+H21+H25+H29+H31+H33+H35+H37+H39+H41+H44</f>
        <v>11983.85</v>
      </c>
      <c r="I14" s="70"/>
      <c r="J14" s="70"/>
      <c r="K14" s="70"/>
      <c r="L14" s="70">
        <f>L17+L21+L25+L29+L31+L33+L35+L37+L39+L41+L44</f>
        <v>11983.85</v>
      </c>
      <c r="M14" s="70"/>
      <c r="N14" s="70">
        <f>N35+N41+N44</f>
        <v>54461.27</v>
      </c>
      <c r="O14" s="70">
        <f>O35</f>
        <v>46233.71</v>
      </c>
      <c r="P14" s="70"/>
      <c r="Q14" s="50"/>
      <c r="R14" s="456"/>
      <c r="S14" s="456"/>
      <c r="T14" s="456"/>
      <c r="U14" s="456"/>
    </row>
    <row r="15" spans="1:19" ht="15.75">
      <c r="A15" s="44"/>
      <c r="B15" s="372" t="s">
        <v>122</v>
      </c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3"/>
      <c r="O15" s="43"/>
      <c r="P15" s="355"/>
      <c r="Q15" s="521">
        <v>2018</v>
      </c>
      <c r="R15" s="456"/>
      <c r="S15" s="456"/>
    </row>
    <row r="16" spans="1:20" ht="15.75">
      <c r="A16" s="44"/>
      <c r="B16" s="272" t="s">
        <v>123</v>
      </c>
      <c r="C16" s="39" t="s">
        <v>37</v>
      </c>
      <c r="D16" s="6">
        <v>5962</v>
      </c>
      <c r="E16" s="6">
        <v>4304.94</v>
      </c>
      <c r="F16" s="6">
        <v>0</v>
      </c>
      <c r="G16" s="6">
        <f>E16-F16</f>
        <v>4304.94</v>
      </c>
      <c r="H16" s="6">
        <v>4304.94</v>
      </c>
      <c r="I16" s="6"/>
      <c r="J16" s="6"/>
      <c r="K16" s="6"/>
      <c r="L16" s="6">
        <v>4304.94</v>
      </c>
      <c r="M16" s="6"/>
      <c r="N16" s="383"/>
      <c r="O16" s="383"/>
      <c r="P16" s="220"/>
      <c r="Q16" s="522"/>
      <c r="R16" s="456"/>
      <c r="S16" s="456"/>
      <c r="T16" s="456"/>
    </row>
    <row r="17" spans="1:19" ht="15.75">
      <c r="A17" s="44"/>
      <c r="B17" s="272" t="s">
        <v>124</v>
      </c>
      <c r="C17" s="39" t="s">
        <v>38</v>
      </c>
      <c r="D17" s="6">
        <v>5962</v>
      </c>
      <c r="E17" s="6">
        <v>4304.94</v>
      </c>
      <c r="F17" s="6">
        <v>0</v>
      </c>
      <c r="G17" s="6">
        <f>E17-F17</f>
        <v>4304.94</v>
      </c>
      <c r="H17" s="6">
        <f>L17</f>
        <v>1327.15</v>
      </c>
      <c r="I17" s="6"/>
      <c r="J17" s="6"/>
      <c r="K17" s="6"/>
      <c r="L17" s="6">
        <v>1327.15</v>
      </c>
      <c r="M17" s="6"/>
      <c r="N17" s="383"/>
      <c r="O17" s="383"/>
      <c r="P17" s="220"/>
      <c r="Q17" s="522"/>
      <c r="S17" s="456"/>
    </row>
    <row r="18" spans="1:17" ht="15.75">
      <c r="A18" s="44"/>
      <c r="B18" s="235" t="s">
        <v>125</v>
      </c>
      <c r="C18" s="4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80"/>
      <c r="O18" s="380"/>
      <c r="P18" s="356"/>
      <c r="Q18" s="525"/>
    </row>
    <row r="19" spans="1:17" ht="15.75">
      <c r="A19" s="44"/>
      <c r="B19" s="372" t="s">
        <v>128</v>
      </c>
      <c r="C19" s="3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3"/>
      <c r="O19" s="43"/>
      <c r="P19" s="355"/>
      <c r="Q19" s="521">
        <v>2019</v>
      </c>
    </row>
    <row r="20" spans="1:17" ht="15.75">
      <c r="A20" s="44"/>
      <c r="B20" s="272" t="s">
        <v>123</v>
      </c>
      <c r="C20" s="39" t="s">
        <v>37</v>
      </c>
      <c r="D20" s="6">
        <v>5962</v>
      </c>
      <c r="E20" s="6">
        <v>4304.94</v>
      </c>
      <c r="F20" s="6">
        <v>0</v>
      </c>
      <c r="G20" s="6">
        <f>E20-F20</f>
        <v>4304.94</v>
      </c>
      <c r="H20" s="460">
        <f>L20</f>
        <v>2977.79</v>
      </c>
      <c r="I20" s="460"/>
      <c r="J20" s="460"/>
      <c r="K20" s="460"/>
      <c r="L20" s="460">
        <v>2977.79</v>
      </c>
      <c r="M20" s="6"/>
      <c r="N20" s="383"/>
      <c r="O20" s="383"/>
      <c r="P20" s="220"/>
      <c r="Q20" s="522"/>
    </row>
    <row r="21" spans="1:18" ht="15.75">
      <c r="A21" s="44"/>
      <c r="B21" s="272" t="s">
        <v>124</v>
      </c>
      <c r="C21" s="39" t="s">
        <v>38</v>
      </c>
      <c r="D21" s="6">
        <v>5962</v>
      </c>
      <c r="E21" s="6">
        <v>4304.94</v>
      </c>
      <c r="F21" s="6">
        <v>0</v>
      </c>
      <c r="G21" s="6">
        <f>E21-F21</f>
        <v>4304.94</v>
      </c>
      <c r="H21" s="6">
        <f>L21</f>
        <v>2977.79</v>
      </c>
      <c r="I21" s="6"/>
      <c r="J21" s="6"/>
      <c r="K21" s="6"/>
      <c r="L21" s="6">
        <v>2977.79</v>
      </c>
      <c r="M21" s="6"/>
      <c r="N21" s="383"/>
      <c r="O21" s="383"/>
      <c r="P21" s="220"/>
      <c r="Q21" s="522"/>
      <c r="R21" s="456"/>
    </row>
    <row r="22" spans="1:17" ht="15.75">
      <c r="A22" s="44"/>
      <c r="B22" s="235" t="s">
        <v>126</v>
      </c>
      <c r="C22" s="4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80"/>
      <c r="O22" s="380"/>
      <c r="P22" s="356"/>
      <c r="Q22" s="525"/>
    </row>
    <row r="23" spans="1:17" ht="15.75">
      <c r="A23" s="44"/>
      <c r="B23" s="442" t="s">
        <v>116</v>
      </c>
      <c r="C23" s="157"/>
      <c r="D23" s="156"/>
      <c r="E23" s="155"/>
      <c r="F23" s="156"/>
      <c r="G23" s="156"/>
      <c r="H23" s="156"/>
      <c r="I23" s="156"/>
      <c r="J23" s="156"/>
      <c r="K23" s="156"/>
      <c r="L23" s="155"/>
      <c r="M23" s="156"/>
      <c r="N23" s="384"/>
      <c r="O23" s="156"/>
      <c r="P23" s="156"/>
      <c r="Q23" s="547">
        <v>2019</v>
      </c>
    </row>
    <row r="24" spans="1:17" ht="15.75">
      <c r="A24" s="44"/>
      <c r="B24" s="443" t="s">
        <v>118</v>
      </c>
      <c r="C24" s="160" t="s">
        <v>37</v>
      </c>
      <c r="D24" s="159">
        <v>41.65</v>
      </c>
      <c r="E24" s="159">
        <v>41.65</v>
      </c>
      <c r="F24" s="6">
        <v>0</v>
      </c>
      <c r="G24" s="159">
        <v>30.79</v>
      </c>
      <c r="H24" s="159">
        <f>L24</f>
        <v>30.79</v>
      </c>
      <c r="I24" s="159"/>
      <c r="J24" s="159"/>
      <c r="K24" s="159"/>
      <c r="L24" s="385">
        <v>30.79</v>
      </c>
      <c r="M24" s="154"/>
      <c r="N24" s="159"/>
      <c r="O24" s="154"/>
      <c r="P24" s="154"/>
      <c r="Q24" s="548"/>
    </row>
    <row r="25" spans="1:17" ht="15.75">
      <c r="A25" s="44"/>
      <c r="B25" s="443" t="s">
        <v>119</v>
      </c>
      <c r="C25" s="160" t="s">
        <v>38</v>
      </c>
      <c r="D25" s="159">
        <v>41.65</v>
      </c>
      <c r="E25" s="159">
        <v>41.65</v>
      </c>
      <c r="F25" s="6">
        <v>0</v>
      </c>
      <c r="G25" s="159">
        <v>30.79</v>
      </c>
      <c r="H25" s="159">
        <f>L25</f>
        <v>30.79</v>
      </c>
      <c r="I25" s="159"/>
      <c r="J25" s="159"/>
      <c r="K25" s="159"/>
      <c r="L25" s="385">
        <v>30.79</v>
      </c>
      <c r="M25" s="154"/>
      <c r="N25" s="159"/>
      <c r="O25" s="154"/>
      <c r="P25" s="154"/>
      <c r="Q25" s="548"/>
    </row>
    <row r="26" spans="1:17" ht="15.75">
      <c r="A26" s="44"/>
      <c r="B26" s="443" t="s">
        <v>120</v>
      </c>
      <c r="C26" s="160"/>
      <c r="D26" s="154"/>
      <c r="E26" s="154"/>
      <c r="F26" s="154"/>
      <c r="G26" s="154"/>
      <c r="H26" s="154"/>
      <c r="I26" s="154"/>
      <c r="J26" s="154" t="s">
        <v>152</v>
      </c>
      <c r="K26" s="154"/>
      <c r="L26" s="158"/>
      <c r="M26" s="154"/>
      <c r="N26" s="159"/>
      <c r="O26" s="154"/>
      <c r="P26" s="154"/>
      <c r="Q26" s="548"/>
    </row>
    <row r="27" spans="1:17" ht="31.5">
      <c r="A27" s="44"/>
      <c r="B27" s="444" t="s">
        <v>121</v>
      </c>
      <c r="C27" s="305"/>
      <c r="D27" s="162"/>
      <c r="E27" s="162"/>
      <c r="F27" s="162"/>
      <c r="G27" s="162"/>
      <c r="H27" s="162"/>
      <c r="I27" s="162"/>
      <c r="J27" s="162"/>
      <c r="K27" s="162"/>
      <c r="L27" s="386"/>
      <c r="M27" s="311"/>
      <c r="N27" s="162"/>
      <c r="O27" s="311"/>
      <c r="P27" s="311"/>
      <c r="Q27" s="549"/>
    </row>
    <row r="28" spans="1:17" ht="15.75">
      <c r="A28" s="44"/>
      <c r="B28" s="336" t="s">
        <v>129</v>
      </c>
      <c r="C28" s="387" t="s">
        <v>37</v>
      </c>
      <c r="D28" s="388">
        <v>4282.87</v>
      </c>
      <c r="E28" s="389">
        <v>1621.4</v>
      </c>
      <c r="F28" s="390">
        <f>F29</f>
        <v>1187.56</v>
      </c>
      <c r="G28" s="389">
        <f>E28-F28</f>
        <v>433.84000000000015</v>
      </c>
      <c r="H28" s="391">
        <f aca="true" t="shared" si="0" ref="H28:H37">L28</f>
        <v>433.84</v>
      </c>
      <c r="I28" s="389"/>
      <c r="J28" s="389"/>
      <c r="K28" s="389"/>
      <c r="L28" s="392">
        <f>L29</f>
        <v>433.84</v>
      </c>
      <c r="M28" s="389"/>
      <c r="N28" s="389"/>
      <c r="O28" s="389"/>
      <c r="P28" s="389"/>
      <c r="Q28" s="550">
        <v>2020</v>
      </c>
    </row>
    <row r="29" spans="1:18" ht="31.5">
      <c r="A29" s="44"/>
      <c r="B29" s="337" t="s">
        <v>153</v>
      </c>
      <c r="C29" s="393" t="s">
        <v>38</v>
      </c>
      <c r="D29" s="394">
        <v>4282.87</v>
      </c>
      <c r="E29" s="395">
        <v>1621.4</v>
      </c>
      <c r="F29" s="396">
        <v>1187.56</v>
      </c>
      <c r="G29" s="395">
        <f>G28</f>
        <v>433.84000000000015</v>
      </c>
      <c r="H29" s="397">
        <f t="shared" si="0"/>
        <v>433.84</v>
      </c>
      <c r="I29" s="395"/>
      <c r="J29" s="395"/>
      <c r="K29" s="395"/>
      <c r="L29" s="395">
        <v>433.84</v>
      </c>
      <c r="M29" s="395"/>
      <c r="N29" s="395"/>
      <c r="O29" s="395"/>
      <c r="P29" s="395"/>
      <c r="Q29" s="551"/>
      <c r="R29" s="456"/>
    </row>
    <row r="30" spans="1:17" ht="15.75">
      <c r="A30" s="44"/>
      <c r="B30" s="336" t="s">
        <v>130</v>
      </c>
      <c r="C30" s="387" t="s">
        <v>37</v>
      </c>
      <c r="D30" s="402">
        <v>267.58</v>
      </c>
      <c r="E30" s="384">
        <v>139.2</v>
      </c>
      <c r="F30" s="384">
        <v>0</v>
      </c>
      <c r="G30" s="384">
        <v>139.2</v>
      </c>
      <c r="H30" s="403">
        <f t="shared" si="0"/>
        <v>139.2</v>
      </c>
      <c r="I30" s="384"/>
      <c r="J30" s="384"/>
      <c r="K30" s="384"/>
      <c r="L30" s="384">
        <f>L31</f>
        <v>139.2</v>
      </c>
      <c r="M30" s="223"/>
      <c r="N30" s="384"/>
      <c r="O30" s="155"/>
      <c r="P30" s="223"/>
      <c r="Q30" s="547">
        <v>2020</v>
      </c>
    </row>
    <row r="31" spans="1:17" ht="31.5">
      <c r="A31" s="44"/>
      <c r="B31" s="337" t="s">
        <v>154</v>
      </c>
      <c r="C31" s="393" t="s">
        <v>38</v>
      </c>
      <c r="D31" s="404">
        <v>267.58</v>
      </c>
      <c r="E31" s="162">
        <v>139.2</v>
      </c>
      <c r="F31" s="159">
        <v>0</v>
      </c>
      <c r="G31" s="162">
        <f>G30</f>
        <v>139.2</v>
      </c>
      <c r="H31" s="386">
        <f t="shared" si="0"/>
        <v>139.2</v>
      </c>
      <c r="I31" s="162"/>
      <c r="J31" s="162"/>
      <c r="K31" s="162"/>
      <c r="L31" s="162">
        <v>139.2</v>
      </c>
      <c r="M31" s="224"/>
      <c r="N31" s="162"/>
      <c r="O31" s="161"/>
      <c r="P31" s="224"/>
      <c r="Q31" s="549"/>
    </row>
    <row r="32" spans="1:17" ht="15.75">
      <c r="A32" s="44"/>
      <c r="B32" s="445" t="s">
        <v>127</v>
      </c>
      <c r="C32" s="316" t="s">
        <v>37</v>
      </c>
      <c r="D32" s="314">
        <v>92706.43</v>
      </c>
      <c r="E32" s="317">
        <v>92706.43</v>
      </c>
      <c r="F32" s="314">
        <v>125.94</v>
      </c>
      <c r="G32" s="314">
        <f>E32-F32</f>
        <v>92580.48999999999</v>
      </c>
      <c r="H32" s="318">
        <f t="shared" si="0"/>
        <v>92580.48999999999</v>
      </c>
      <c r="I32" s="319"/>
      <c r="J32" s="319"/>
      <c r="K32" s="319"/>
      <c r="L32" s="314">
        <f>G32</f>
        <v>92580.48999999999</v>
      </c>
      <c r="M32" s="319"/>
      <c r="N32" s="320"/>
      <c r="O32" s="321"/>
      <c r="P32" s="322"/>
      <c r="Q32" s="523">
        <v>2020</v>
      </c>
    </row>
    <row r="33" spans="1:17" ht="15.75">
      <c r="A33" s="44"/>
      <c r="B33" s="446" t="s">
        <v>155</v>
      </c>
      <c r="C33" s="323" t="s">
        <v>38</v>
      </c>
      <c r="D33" s="315">
        <v>92706.43</v>
      </c>
      <c r="E33" s="324">
        <v>92706.43</v>
      </c>
      <c r="F33" s="315">
        <v>125.94</v>
      </c>
      <c r="G33" s="325">
        <v>92580.48</v>
      </c>
      <c r="H33" s="326">
        <f t="shared" si="0"/>
        <v>112.08</v>
      </c>
      <c r="I33" s="327"/>
      <c r="J33" s="327"/>
      <c r="K33" s="327"/>
      <c r="L33" s="328">
        <v>112.08</v>
      </c>
      <c r="M33" s="329"/>
      <c r="N33" s="330"/>
      <c r="O33" s="331"/>
      <c r="P33" s="332"/>
      <c r="Q33" s="524"/>
    </row>
    <row r="34" spans="1:19" ht="15.75">
      <c r="A34" s="44"/>
      <c r="B34" s="445" t="s">
        <v>131</v>
      </c>
      <c r="C34" s="316" t="s">
        <v>37</v>
      </c>
      <c r="D34" s="314">
        <v>92706.43</v>
      </c>
      <c r="E34" s="317">
        <v>92706.43</v>
      </c>
      <c r="F34" s="314">
        <v>125.94</v>
      </c>
      <c r="G34" s="314">
        <f>E34-F34</f>
        <v>92580.48999999999</v>
      </c>
      <c r="H34" s="318">
        <v>92468.41</v>
      </c>
      <c r="I34" s="319"/>
      <c r="J34" s="319"/>
      <c r="K34" s="319"/>
      <c r="L34" s="314">
        <f>L35+N34</f>
        <v>92468.41</v>
      </c>
      <c r="M34" s="319"/>
      <c r="N34" s="320">
        <f>N35+O34</f>
        <v>92467.41</v>
      </c>
      <c r="O34" s="321">
        <v>46233.71</v>
      </c>
      <c r="P34" s="322"/>
      <c r="Q34" s="523" t="s">
        <v>177</v>
      </c>
      <c r="S34" s="456"/>
    </row>
    <row r="35" spans="1:17" ht="15.75">
      <c r="A35" s="44"/>
      <c r="B35" s="446" t="s">
        <v>61</v>
      </c>
      <c r="C35" s="323" t="s">
        <v>38</v>
      </c>
      <c r="D35" s="315">
        <v>92706.43</v>
      </c>
      <c r="E35" s="324">
        <v>92706.43</v>
      </c>
      <c r="F35" s="460">
        <v>125.94</v>
      </c>
      <c r="G35" s="315">
        <f>E35-F35</f>
        <v>92580.48999999999</v>
      </c>
      <c r="H35" s="326">
        <f t="shared" si="0"/>
        <v>1</v>
      </c>
      <c r="I35" s="327"/>
      <c r="J35" s="327"/>
      <c r="K35" s="327"/>
      <c r="L35" s="328">
        <v>1</v>
      </c>
      <c r="M35" s="329"/>
      <c r="N35" s="330">
        <v>46233.7</v>
      </c>
      <c r="O35" s="331">
        <v>46233.71</v>
      </c>
      <c r="P35" s="332"/>
      <c r="Q35" s="524"/>
    </row>
    <row r="36" spans="1:17" ht="15.75">
      <c r="A36" s="44"/>
      <c r="B36" s="236" t="s">
        <v>132</v>
      </c>
      <c r="C36" s="377" t="s">
        <v>37</v>
      </c>
      <c r="D36" s="17">
        <v>6960</v>
      </c>
      <c r="E36" s="398">
        <v>6960</v>
      </c>
      <c r="F36" s="384">
        <v>0</v>
      </c>
      <c r="G36" s="399">
        <f>D36-F36</f>
        <v>6960</v>
      </c>
      <c r="H36" s="399">
        <f t="shared" si="0"/>
        <v>6960</v>
      </c>
      <c r="I36" s="17"/>
      <c r="J36" s="17"/>
      <c r="K36" s="17"/>
      <c r="L36" s="17">
        <v>6960</v>
      </c>
      <c r="M36" s="17"/>
      <c r="N36" s="378"/>
      <c r="O36" s="43"/>
      <c r="P36" s="355"/>
      <c r="Q36" s="521" t="s">
        <v>171</v>
      </c>
    </row>
    <row r="37" spans="1:17" ht="15.75">
      <c r="A37" s="44"/>
      <c r="B37" s="235" t="s">
        <v>172</v>
      </c>
      <c r="C37" s="49" t="s">
        <v>38</v>
      </c>
      <c r="D37" s="11">
        <v>6960</v>
      </c>
      <c r="E37" s="400">
        <v>6960</v>
      </c>
      <c r="F37" s="162">
        <v>0</v>
      </c>
      <c r="G37" s="401">
        <f>D37-F37</f>
        <v>6960</v>
      </c>
      <c r="H37" s="401">
        <f t="shared" si="0"/>
        <v>1989.08</v>
      </c>
      <c r="I37" s="11"/>
      <c r="J37" s="11"/>
      <c r="K37" s="11"/>
      <c r="L37" s="11">
        <v>1989.08</v>
      </c>
      <c r="M37" s="11"/>
      <c r="N37" s="381"/>
      <c r="O37" s="380"/>
      <c r="P37" s="356"/>
      <c r="Q37" s="525"/>
    </row>
    <row r="38" spans="1:17" s="22" customFormat="1" ht="15.75">
      <c r="A38" s="44"/>
      <c r="B38" s="236" t="s">
        <v>142</v>
      </c>
      <c r="C38" s="377" t="s">
        <v>37</v>
      </c>
      <c r="D38" s="17">
        <v>6960</v>
      </c>
      <c r="E38" s="398">
        <v>6960</v>
      </c>
      <c r="F38" s="6">
        <v>0</v>
      </c>
      <c r="G38" s="318">
        <f>E38-F38</f>
        <v>6960</v>
      </c>
      <c r="H38" s="318">
        <f>L38</f>
        <v>4970.92</v>
      </c>
      <c r="I38" s="17"/>
      <c r="J38" s="17"/>
      <c r="K38" s="17"/>
      <c r="L38" s="314">
        <v>4970.92</v>
      </c>
      <c r="M38" s="17"/>
      <c r="N38" s="399"/>
      <c r="O38" s="17"/>
      <c r="P38" s="17"/>
      <c r="Q38" s="523">
        <v>2021</v>
      </c>
    </row>
    <row r="39" spans="1:17" s="22" customFormat="1" ht="15.75">
      <c r="A39" s="44"/>
      <c r="B39" s="235" t="s">
        <v>117</v>
      </c>
      <c r="C39" s="49" t="s">
        <v>38</v>
      </c>
      <c r="D39" s="11">
        <v>6960</v>
      </c>
      <c r="E39" s="400">
        <v>6960</v>
      </c>
      <c r="F39" s="11">
        <v>0</v>
      </c>
      <c r="G39" s="325">
        <f>E39-F39</f>
        <v>6960</v>
      </c>
      <c r="H39" s="326">
        <f>L39</f>
        <v>4970.92</v>
      </c>
      <c r="I39" s="11"/>
      <c r="J39" s="11"/>
      <c r="K39" s="11"/>
      <c r="L39" s="328">
        <v>4970.92</v>
      </c>
      <c r="M39" s="11"/>
      <c r="N39" s="401"/>
      <c r="O39" s="11"/>
      <c r="P39" s="11"/>
      <c r="Q39" s="524"/>
    </row>
    <row r="40" spans="1:17" ht="15.75">
      <c r="A40" s="217"/>
      <c r="B40" s="338" t="s">
        <v>133</v>
      </c>
      <c r="C40" s="333" t="s">
        <v>37</v>
      </c>
      <c r="D40" s="213">
        <v>5834.26</v>
      </c>
      <c r="E40" s="213">
        <v>5834.26</v>
      </c>
      <c r="F40" s="213">
        <v>0</v>
      </c>
      <c r="G40" s="213">
        <v>5834.26</v>
      </c>
      <c r="H40" s="453">
        <f>L40</f>
        <v>5834.26</v>
      </c>
      <c r="I40" s="283"/>
      <c r="J40" s="213"/>
      <c r="K40" s="213"/>
      <c r="L40" s="453">
        <v>5834.26</v>
      </c>
      <c r="M40" s="213" t="s">
        <v>173</v>
      </c>
      <c r="N40" s="453">
        <f>L40-L41</f>
        <v>5833.26</v>
      </c>
      <c r="O40" s="213"/>
      <c r="P40" s="213"/>
      <c r="Q40" s="530">
        <v>2022</v>
      </c>
    </row>
    <row r="41" spans="1:17" ht="15.75">
      <c r="A41" s="217"/>
      <c r="B41" s="339" t="s">
        <v>81</v>
      </c>
      <c r="C41" s="335" t="s">
        <v>38</v>
      </c>
      <c r="D41" s="285">
        <v>5834.26</v>
      </c>
      <c r="E41" s="285">
        <v>5834.26</v>
      </c>
      <c r="F41" s="285">
        <v>0</v>
      </c>
      <c r="G41" s="285">
        <v>5834.26</v>
      </c>
      <c r="H41" s="454">
        <f>L41</f>
        <v>1</v>
      </c>
      <c r="I41" s="254"/>
      <c r="J41" s="285"/>
      <c r="K41" s="285"/>
      <c r="L41" s="285">
        <v>1</v>
      </c>
      <c r="M41" s="285"/>
      <c r="N41" s="454">
        <v>5833.26</v>
      </c>
      <c r="O41" s="285"/>
      <c r="P41" s="285"/>
      <c r="Q41" s="526"/>
    </row>
    <row r="42" spans="1:17" ht="31.5">
      <c r="A42" s="217"/>
      <c r="B42" s="340" t="s">
        <v>89</v>
      </c>
      <c r="C42" s="334"/>
      <c r="D42" s="215"/>
      <c r="E42" s="288"/>
      <c r="F42" s="215"/>
      <c r="G42" s="288"/>
      <c r="H42" s="455"/>
      <c r="I42" s="288"/>
      <c r="J42" s="215"/>
      <c r="K42" s="215"/>
      <c r="L42" s="215"/>
      <c r="M42" s="215"/>
      <c r="N42" s="285"/>
      <c r="O42" s="215"/>
      <c r="P42" s="215"/>
      <c r="Q42" s="531"/>
    </row>
    <row r="43" spans="1:17" ht="15.75">
      <c r="A43" s="217"/>
      <c r="B43" s="336" t="s">
        <v>134</v>
      </c>
      <c r="C43" s="249" t="s">
        <v>37</v>
      </c>
      <c r="D43" s="213">
        <v>2395.31</v>
      </c>
      <c r="E43" s="213">
        <v>2395.31</v>
      </c>
      <c r="F43" s="213">
        <v>0</v>
      </c>
      <c r="G43" s="213">
        <v>2395.31</v>
      </c>
      <c r="H43" s="214">
        <f>L43</f>
        <v>2395.31</v>
      </c>
      <c r="I43" s="213"/>
      <c r="J43" s="213"/>
      <c r="K43" s="213"/>
      <c r="L43" s="213">
        <f>G43</f>
        <v>2395.31</v>
      </c>
      <c r="M43" s="250"/>
      <c r="N43" s="213">
        <f>L43-L44</f>
        <v>2394.31</v>
      </c>
      <c r="O43" s="214"/>
      <c r="P43" s="250"/>
      <c r="Q43" s="530">
        <v>2022</v>
      </c>
    </row>
    <row r="44" spans="1:19" ht="31.5">
      <c r="A44" s="217"/>
      <c r="B44" s="337" t="s">
        <v>91</v>
      </c>
      <c r="C44" s="251" t="s">
        <v>38</v>
      </c>
      <c r="D44" s="285">
        <v>2395.31</v>
      </c>
      <c r="E44" s="285">
        <v>2395.31</v>
      </c>
      <c r="F44" s="285">
        <v>0</v>
      </c>
      <c r="G44" s="285">
        <v>2395.31</v>
      </c>
      <c r="H44" s="286">
        <v>1</v>
      </c>
      <c r="I44" s="285"/>
      <c r="J44" s="285"/>
      <c r="K44" s="285"/>
      <c r="L44" s="285">
        <v>1</v>
      </c>
      <c r="M44" s="252"/>
      <c r="N44" s="215">
        <v>2394.31</v>
      </c>
      <c r="O44" s="216"/>
      <c r="P44" s="252"/>
      <c r="Q44" s="531"/>
      <c r="S44" s="456"/>
    </row>
    <row r="45" spans="1:18" s="25" customFormat="1" ht="15.75">
      <c r="A45" s="117"/>
      <c r="B45" s="149" t="s">
        <v>50</v>
      </c>
      <c r="C45" s="150" t="s">
        <v>37</v>
      </c>
      <c r="D45" s="151">
        <f>D55+D65+D68+D70+D72+D74+D76+D79+D82+D84+D86+D88+D90+D92+D94+D96+D98+D100+D106+D110+D112+D51+D47+D49</f>
        <v>182706.15</v>
      </c>
      <c r="E45" s="151">
        <f>E55+E65+E68+E70+E72+E74+E76+E79+E82+E84+E86+E88+E90+E92+E94+E96+E98+E100+E106+E110+E112+E51+E47+E49</f>
        <v>182706.15</v>
      </c>
      <c r="F45" s="151">
        <f>F55+F65+F68+F70+F72+F74+F76+F79+F82+F84+F86+F88+F90+F92+F94+F96+F98+F100+F106+F110+F112+F51+F47+F49+F61</f>
        <v>1.5</v>
      </c>
      <c r="G45" s="151">
        <f>G55+G65+G68+G70+G72+G74+G76+G79+G82+G84+G86+G88+G90+G92+G94+G96+G98+G100+G106+G110+G112+G51+G47+G49</f>
        <v>182706.15</v>
      </c>
      <c r="H45" s="151">
        <f>H55+H65+H68+H70+H72+H74+H76+H79+H82+H84+H86+H88+H90+H92+H94+H96+H98+H100+H106+H110+H112+H51+H47+H49</f>
        <v>182706.15</v>
      </c>
      <c r="I45" s="151"/>
      <c r="J45" s="151"/>
      <c r="K45" s="151"/>
      <c r="L45" s="151">
        <f>L55+L65+L68+L70+L72+L74+L76+L79+L82+L84+L86+L88+L90+L92+L94+L96+L98+L100+L106+L110+L112+L51+L47+L49</f>
        <v>182706.15</v>
      </c>
      <c r="M45" s="151"/>
      <c r="N45" s="151">
        <f aca="true" t="shared" si="1" ref="N45:P46">N55+N65+N68+N70+N72+N74+N76+N79+N82+N84+N86+N88+N90+N92+N94+N96+N98+N100+N106+N110+N112+N51+N47+N49</f>
        <v>153001.44</v>
      </c>
      <c r="O45" s="151">
        <f t="shared" si="1"/>
        <v>74317.56</v>
      </c>
      <c r="P45" s="151">
        <f t="shared" si="1"/>
        <v>22171.34</v>
      </c>
      <c r="Q45" s="225"/>
      <c r="R45" s="459"/>
    </row>
    <row r="46" spans="1:18" s="25" customFormat="1" ht="15.75">
      <c r="A46" s="117"/>
      <c r="B46" s="152"/>
      <c r="C46" s="153" t="s">
        <v>38</v>
      </c>
      <c r="D46" s="312">
        <f>D56+D66+D69+D71+D73+D75+D77+D80+D83+D85+D87+D89+D91+D93+D95+D97+D99+D101+D107+D111+D113+D52+D48+D50</f>
        <v>182706.15</v>
      </c>
      <c r="E46" s="312">
        <f>E56+E66+E69+E71+E73+E75+E77+E80+E83+E85+E87+E89+E91+E93+E95+E97+E99+E101+E107+E111+E113+E52+E48+E50</f>
        <v>182706.15</v>
      </c>
      <c r="F46" s="312">
        <f>F56+F66+F69+F71+F73+F75+F77+F80+F83+F85+F87+F89+F91+F93+F95+F97+F99+F101+F107+F111+F113+F52+F48+F50+1.5</f>
        <v>1.5</v>
      </c>
      <c r="G46" s="312">
        <f>G56+G66+G69+G71+G73+G75+G77+G80+G83+G85+G87+G89+G91+G93+G95+G97+G99+G101+G107+G111+G113+G52+G48+G50</f>
        <v>182706.15</v>
      </c>
      <c r="H46" s="312">
        <f>H56+H66+H69+H71+H73+H75+H77+H80+H83+H85+H87+H89+H91+H93+H95+H97+H99+H101+H107+H111+H113+H52+H48+H50+H62</f>
        <v>29704.71</v>
      </c>
      <c r="I46" s="312"/>
      <c r="J46" s="312"/>
      <c r="K46" s="312"/>
      <c r="L46" s="312">
        <f>L56+L66+L69+L71+L73+L75+L77+L80+L83+L85+L87+L89+L91+L93+L95+L97+L99+L101+L107+L111+L113+L52+L48+L50+L62</f>
        <v>29704.71</v>
      </c>
      <c r="M46" s="312"/>
      <c r="N46" s="312">
        <f t="shared" si="1"/>
        <v>78683.88</v>
      </c>
      <c r="O46" s="312">
        <f t="shared" si="1"/>
        <v>52146.22</v>
      </c>
      <c r="P46" s="312">
        <f t="shared" si="1"/>
        <v>22171.34</v>
      </c>
      <c r="Q46" s="124"/>
      <c r="R46" s="459"/>
    </row>
    <row r="47" spans="1:18" s="25" customFormat="1" ht="15.75">
      <c r="A47" s="117"/>
      <c r="B47" s="138" t="s">
        <v>216</v>
      </c>
      <c r="C47" s="160" t="s">
        <v>37</v>
      </c>
      <c r="D47" s="383">
        <v>410.55</v>
      </c>
      <c r="E47" s="383">
        <v>410.55</v>
      </c>
      <c r="F47" s="383">
        <v>0</v>
      </c>
      <c r="G47" s="383">
        <v>410.55</v>
      </c>
      <c r="H47" s="383">
        <v>410.55</v>
      </c>
      <c r="I47" s="383"/>
      <c r="J47" s="383"/>
      <c r="K47" s="383"/>
      <c r="L47" s="383">
        <v>410.55</v>
      </c>
      <c r="M47" s="383"/>
      <c r="N47" s="383"/>
      <c r="O47" s="383"/>
      <c r="P47" s="488"/>
      <c r="Q47" s="39">
        <v>2021</v>
      </c>
      <c r="R47" s="459"/>
    </row>
    <row r="48" spans="1:18" s="25" customFormat="1" ht="15.75">
      <c r="A48" s="117"/>
      <c r="B48" s="489"/>
      <c r="C48" s="305" t="s">
        <v>38</v>
      </c>
      <c r="D48" s="380">
        <v>410.55</v>
      </c>
      <c r="E48" s="380">
        <v>410.55</v>
      </c>
      <c r="F48" s="380">
        <v>0</v>
      </c>
      <c r="G48" s="380">
        <v>410.55</v>
      </c>
      <c r="H48" s="380">
        <v>410.55</v>
      </c>
      <c r="I48" s="380"/>
      <c r="J48" s="380"/>
      <c r="K48" s="380"/>
      <c r="L48" s="380">
        <v>410.55</v>
      </c>
      <c r="M48" s="380"/>
      <c r="N48" s="380"/>
      <c r="O48" s="380"/>
      <c r="P48" s="382"/>
      <c r="Q48" s="50"/>
      <c r="R48" s="459"/>
    </row>
    <row r="49" spans="1:18" s="25" customFormat="1" ht="15.75">
      <c r="A49" s="117"/>
      <c r="B49" s="482" t="s">
        <v>193</v>
      </c>
      <c r="C49" s="262" t="s">
        <v>37</v>
      </c>
      <c r="D49" s="256">
        <v>1920.31</v>
      </c>
      <c r="E49" s="256">
        <v>1920.31</v>
      </c>
      <c r="F49" s="257">
        <v>0</v>
      </c>
      <c r="G49" s="256">
        <v>1920.31</v>
      </c>
      <c r="H49" s="263">
        <f>L49</f>
        <v>1920.31</v>
      </c>
      <c r="I49" s="256"/>
      <c r="J49" s="256"/>
      <c r="K49" s="256"/>
      <c r="L49" s="256">
        <f>L50</f>
        <v>1920.31</v>
      </c>
      <c r="M49" s="258"/>
      <c r="N49" s="256"/>
      <c r="O49" s="263"/>
      <c r="P49" s="258"/>
      <c r="Q49" s="485">
        <v>2021</v>
      </c>
      <c r="R49" s="459"/>
    </row>
    <row r="50" spans="1:18" s="25" customFormat="1" ht="15.75">
      <c r="A50" s="117"/>
      <c r="B50" s="490"/>
      <c r="C50" s="266" t="s">
        <v>38</v>
      </c>
      <c r="D50" s="267">
        <v>1920.31</v>
      </c>
      <c r="E50" s="267">
        <v>1920.31</v>
      </c>
      <c r="F50" s="268">
        <v>0</v>
      </c>
      <c r="G50" s="267">
        <v>1920.31</v>
      </c>
      <c r="H50" s="269">
        <f>L50</f>
        <v>1920.31</v>
      </c>
      <c r="I50" s="267"/>
      <c r="J50" s="267"/>
      <c r="K50" s="267"/>
      <c r="L50" s="267">
        <v>1920.31</v>
      </c>
      <c r="M50" s="270"/>
      <c r="N50" s="267"/>
      <c r="O50" s="269"/>
      <c r="P50" s="270"/>
      <c r="Q50" s="484"/>
      <c r="R50" s="459"/>
    </row>
    <row r="51" spans="1:17" s="116" customFormat="1" ht="15.75">
      <c r="A51" s="34"/>
      <c r="B51" s="482" t="s">
        <v>194</v>
      </c>
      <c r="C51" s="262" t="s">
        <v>37</v>
      </c>
      <c r="D51" s="256">
        <v>91462.53</v>
      </c>
      <c r="E51" s="256">
        <v>91462.53</v>
      </c>
      <c r="F51" s="257">
        <v>0</v>
      </c>
      <c r="G51" s="256">
        <v>91462.53</v>
      </c>
      <c r="H51" s="263">
        <f>L51</f>
        <v>91462.53</v>
      </c>
      <c r="I51" s="256"/>
      <c r="J51" s="256"/>
      <c r="K51" s="256"/>
      <c r="L51" s="256">
        <f>L52+N51</f>
        <v>91462.53</v>
      </c>
      <c r="M51" s="258"/>
      <c r="N51" s="256">
        <f>N52+O51</f>
        <v>91461.53</v>
      </c>
      <c r="O51" s="263">
        <f>O52+P51</f>
        <v>44343.68</v>
      </c>
      <c r="P51" s="258">
        <v>22171.34</v>
      </c>
      <c r="Q51" s="532" t="s">
        <v>176</v>
      </c>
    </row>
    <row r="52" spans="1:17" s="116" customFormat="1" ht="15.75">
      <c r="A52" s="44"/>
      <c r="B52" s="483" t="s">
        <v>68</v>
      </c>
      <c r="C52" s="264" t="s">
        <v>38</v>
      </c>
      <c r="D52" s="259">
        <v>91462.53</v>
      </c>
      <c r="E52" s="259">
        <v>91462.53</v>
      </c>
      <c r="F52" s="260">
        <v>0</v>
      </c>
      <c r="G52" s="259">
        <v>91462.53</v>
      </c>
      <c r="H52" s="265">
        <f>L52</f>
        <v>1</v>
      </c>
      <c r="I52" s="259"/>
      <c r="J52" s="259"/>
      <c r="K52" s="259"/>
      <c r="L52" s="259">
        <v>1</v>
      </c>
      <c r="M52" s="261"/>
      <c r="N52" s="259">
        <v>47117.85</v>
      </c>
      <c r="O52" s="265">
        <v>22172.34</v>
      </c>
      <c r="P52" s="261">
        <v>22171.34</v>
      </c>
      <c r="Q52" s="533"/>
    </row>
    <row r="53" spans="1:17" s="116" customFormat="1" ht="15.75">
      <c r="A53" s="44"/>
      <c r="B53" s="484" t="s">
        <v>90</v>
      </c>
      <c r="C53" s="266"/>
      <c r="D53" s="267"/>
      <c r="E53" s="267"/>
      <c r="F53" s="268"/>
      <c r="G53" s="267"/>
      <c r="H53" s="269"/>
      <c r="I53" s="267"/>
      <c r="J53" s="267"/>
      <c r="K53" s="267"/>
      <c r="L53" s="267"/>
      <c r="M53" s="270"/>
      <c r="N53" s="267"/>
      <c r="O53" s="269"/>
      <c r="P53" s="270"/>
      <c r="Q53" s="534"/>
    </row>
    <row r="54" spans="1:17" s="158" customFormat="1" ht="15.75">
      <c r="A54" s="499"/>
      <c r="B54" s="306" t="s">
        <v>195</v>
      </c>
      <c r="C54" s="118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119"/>
      <c r="O54" s="306"/>
      <c r="P54" s="306"/>
      <c r="Q54" s="518">
        <v>2020</v>
      </c>
    </row>
    <row r="55" spans="1:17" s="158" customFormat="1" ht="15.75">
      <c r="A55" s="499"/>
      <c r="B55" s="309" t="s">
        <v>78</v>
      </c>
      <c r="C55" s="307" t="s">
        <v>37</v>
      </c>
      <c r="D55" s="308">
        <v>199.91</v>
      </c>
      <c r="E55" s="308">
        <v>199.91</v>
      </c>
      <c r="F55" s="308">
        <v>0</v>
      </c>
      <c r="G55" s="308">
        <v>199.91</v>
      </c>
      <c r="H55" s="308">
        <f>L55</f>
        <v>199.91</v>
      </c>
      <c r="I55" s="308"/>
      <c r="J55" s="308"/>
      <c r="K55" s="308"/>
      <c r="L55" s="308">
        <v>199.91</v>
      </c>
      <c r="M55" s="309"/>
      <c r="N55" s="308"/>
      <c r="O55" s="309"/>
      <c r="P55" s="309"/>
      <c r="Q55" s="519"/>
    </row>
    <row r="56" spans="1:17" s="158" customFormat="1" ht="15.75">
      <c r="A56" s="499"/>
      <c r="B56" s="309" t="s">
        <v>79</v>
      </c>
      <c r="C56" s="307" t="s">
        <v>38</v>
      </c>
      <c r="D56" s="308">
        <v>199.91</v>
      </c>
      <c r="E56" s="308">
        <v>199.91</v>
      </c>
      <c r="F56" s="308">
        <v>0</v>
      </c>
      <c r="G56" s="308">
        <v>199.91</v>
      </c>
      <c r="H56" s="308">
        <f>L56</f>
        <v>1.5</v>
      </c>
      <c r="I56" s="308"/>
      <c r="J56" s="308"/>
      <c r="K56" s="308"/>
      <c r="L56" s="308">
        <v>1.5</v>
      </c>
      <c r="M56" s="309"/>
      <c r="N56" s="308"/>
      <c r="O56" s="309"/>
      <c r="P56" s="309"/>
      <c r="Q56" s="519"/>
    </row>
    <row r="57" spans="1:17" s="158" customFormat="1" ht="15.75">
      <c r="A57" s="499"/>
      <c r="B57" s="309" t="s">
        <v>80</v>
      </c>
      <c r="C57" s="313"/>
      <c r="D57" s="308"/>
      <c r="E57" s="308"/>
      <c r="F57" s="308"/>
      <c r="G57" s="308"/>
      <c r="H57" s="308"/>
      <c r="I57" s="308"/>
      <c r="J57" s="308"/>
      <c r="K57" s="308"/>
      <c r="L57" s="308"/>
      <c r="M57" s="309"/>
      <c r="N57" s="308"/>
      <c r="O57" s="309"/>
      <c r="P57" s="309"/>
      <c r="Q57" s="519"/>
    </row>
    <row r="58" spans="1:17" s="158" customFormat="1" ht="15.75">
      <c r="A58" s="499"/>
      <c r="B58" s="309" t="s">
        <v>93</v>
      </c>
      <c r="C58" s="307"/>
      <c r="D58" s="308"/>
      <c r="E58" s="308"/>
      <c r="F58" s="308"/>
      <c r="G58" s="308"/>
      <c r="H58" s="308"/>
      <c r="I58" s="308"/>
      <c r="J58" s="308"/>
      <c r="K58" s="308"/>
      <c r="L58" s="308"/>
      <c r="M58" s="309"/>
      <c r="N58" s="308"/>
      <c r="O58" s="309"/>
      <c r="P58" s="309"/>
      <c r="Q58" s="519"/>
    </row>
    <row r="59" spans="1:17" s="158" customFormat="1" ht="15.75">
      <c r="A59" s="499"/>
      <c r="B59" s="500" t="s">
        <v>217</v>
      </c>
      <c r="C59" s="121"/>
      <c r="D59" s="122"/>
      <c r="E59" s="122"/>
      <c r="F59" s="122"/>
      <c r="G59" s="122"/>
      <c r="H59" s="122"/>
      <c r="I59" s="122"/>
      <c r="J59" s="122"/>
      <c r="K59" s="122"/>
      <c r="L59" s="122"/>
      <c r="M59" s="310"/>
      <c r="N59" s="122"/>
      <c r="O59" s="310"/>
      <c r="P59" s="310"/>
      <c r="Q59" s="520"/>
    </row>
    <row r="60" spans="1:17" s="158" customFormat="1" ht="15.75">
      <c r="A60" s="499"/>
      <c r="B60" s="306" t="s">
        <v>218</v>
      </c>
      <c r="C60" s="118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119"/>
      <c r="O60" s="306"/>
      <c r="P60" s="306"/>
      <c r="Q60" s="518">
        <v>2021</v>
      </c>
    </row>
    <row r="61" spans="1:17" s="158" customFormat="1" ht="15.75">
      <c r="A61" s="499"/>
      <c r="B61" s="309" t="s">
        <v>78</v>
      </c>
      <c r="C61" s="307" t="s">
        <v>37</v>
      </c>
      <c r="D61" s="308">
        <v>199.91</v>
      </c>
      <c r="E61" s="308">
        <v>199.91</v>
      </c>
      <c r="F61" s="308">
        <v>1.5</v>
      </c>
      <c r="G61" s="308">
        <v>198.41</v>
      </c>
      <c r="H61" s="308">
        <f>L61</f>
        <v>198.41</v>
      </c>
      <c r="I61" s="308"/>
      <c r="J61" s="308"/>
      <c r="K61" s="308"/>
      <c r="L61" s="308">
        <f>L62</f>
        <v>198.41</v>
      </c>
      <c r="M61" s="309"/>
      <c r="N61" s="308"/>
      <c r="O61" s="309"/>
      <c r="P61" s="309"/>
      <c r="Q61" s="519"/>
    </row>
    <row r="62" spans="1:17" s="158" customFormat="1" ht="15.75">
      <c r="A62" s="499"/>
      <c r="B62" s="309" t="s">
        <v>79</v>
      </c>
      <c r="C62" s="307" t="s">
        <v>38</v>
      </c>
      <c r="D62" s="308">
        <v>199.91</v>
      </c>
      <c r="E62" s="308">
        <v>199.91</v>
      </c>
      <c r="F62" s="308">
        <v>1.5</v>
      </c>
      <c r="G62" s="308">
        <v>198.41</v>
      </c>
      <c r="H62" s="308">
        <f>L62</f>
        <v>198.41</v>
      </c>
      <c r="I62" s="308"/>
      <c r="J62" s="308"/>
      <c r="K62" s="308"/>
      <c r="L62" s="308">
        <v>198.41</v>
      </c>
      <c r="M62" s="309"/>
      <c r="N62" s="308"/>
      <c r="O62" s="309"/>
      <c r="P62" s="309"/>
      <c r="Q62" s="519"/>
    </row>
    <row r="63" spans="1:17" s="158" customFormat="1" ht="15.75">
      <c r="A63" s="499"/>
      <c r="B63" s="309" t="s">
        <v>80</v>
      </c>
      <c r="C63" s="313"/>
      <c r="D63" s="308"/>
      <c r="E63" s="308"/>
      <c r="F63" s="308"/>
      <c r="G63" s="308"/>
      <c r="H63" s="308"/>
      <c r="I63" s="308"/>
      <c r="J63" s="308"/>
      <c r="K63" s="308"/>
      <c r="L63" s="308"/>
      <c r="M63" s="309"/>
      <c r="N63" s="308"/>
      <c r="O63" s="309"/>
      <c r="P63" s="309"/>
      <c r="Q63" s="519"/>
    </row>
    <row r="64" spans="1:17" s="158" customFormat="1" ht="15.75">
      <c r="A64" s="499"/>
      <c r="B64" s="310" t="s">
        <v>93</v>
      </c>
      <c r="C64" s="121"/>
      <c r="D64" s="122"/>
      <c r="E64" s="122"/>
      <c r="F64" s="122"/>
      <c r="G64" s="122"/>
      <c r="H64" s="122"/>
      <c r="I64" s="122"/>
      <c r="J64" s="122"/>
      <c r="K64" s="122"/>
      <c r="L64" s="122"/>
      <c r="M64" s="310"/>
      <c r="N64" s="122"/>
      <c r="O64" s="310"/>
      <c r="P64" s="310"/>
      <c r="Q64" s="520"/>
    </row>
    <row r="65" spans="1:17" ht="15.75">
      <c r="A65" s="217"/>
      <c r="B65" s="289" t="s">
        <v>196</v>
      </c>
      <c r="C65" s="284" t="s">
        <v>37</v>
      </c>
      <c r="D65" s="285">
        <v>736.08</v>
      </c>
      <c r="E65" s="286">
        <v>736.08</v>
      </c>
      <c r="F65" s="254">
        <v>0</v>
      </c>
      <c r="G65" s="285">
        <v>736.08</v>
      </c>
      <c r="H65" s="286">
        <f>L65</f>
        <v>736.08</v>
      </c>
      <c r="I65" s="285"/>
      <c r="J65" s="285"/>
      <c r="K65" s="285"/>
      <c r="L65" s="285">
        <f>L66+N65</f>
        <v>736.08</v>
      </c>
      <c r="M65" s="287"/>
      <c r="N65" s="285"/>
      <c r="O65" s="286"/>
      <c r="P65" s="287"/>
      <c r="Q65" s="526">
        <v>2021</v>
      </c>
    </row>
    <row r="66" spans="1:17" ht="15.75">
      <c r="A66" s="217"/>
      <c r="B66" s="289" t="s">
        <v>69</v>
      </c>
      <c r="C66" s="284" t="s">
        <v>38</v>
      </c>
      <c r="D66" s="285">
        <v>736.08</v>
      </c>
      <c r="E66" s="286">
        <v>736.08</v>
      </c>
      <c r="F66" s="254">
        <v>0</v>
      </c>
      <c r="G66" s="285">
        <v>736.08</v>
      </c>
      <c r="H66" s="286">
        <f>L66</f>
        <v>736.08</v>
      </c>
      <c r="I66" s="285"/>
      <c r="J66" s="285"/>
      <c r="K66" s="285"/>
      <c r="L66" s="285">
        <f>G66</f>
        <v>736.08</v>
      </c>
      <c r="M66" s="287"/>
      <c r="N66" s="285"/>
      <c r="O66" s="286"/>
      <c r="P66" s="287"/>
      <c r="Q66" s="526"/>
    </row>
    <row r="67" spans="1:17" ht="15.75">
      <c r="A67" s="217"/>
      <c r="B67" s="289" t="s">
        <v>88</v>
      </c>
      <c r="C67" s="284"/>
      <c r="D67" s="285"/>
      <c r="E67" s="286"/>
      <c r="F67" s="254"/>
      <c r="G67" s="285"/>
      <c r="H67" s="286"/>
      <c r="I67" s="285"/>
      <c r="J67" s="285"/>
      <c r="K67" s="285"/>
      <c r="L67" s="285"/>
      <c r="M67" s="287"/>
      <c r="N67" s="285"/>
      <c r="O67" s="286"/>
      <c r="P67" s="287"/>
      <c r="Q67" s="526"/>
    </row>
    <row r="68" spans="1:17" ht="15.75">
      <c r="A68" s="217"/>
      <c r="B68" s="81" t="s">
        <v>197</v>
      </c>
      <c r="C68" s="211" t="s">
        <v>37</v>
      </c>
      <c r="D68" s="221">
        <v>127.23</v>
      </c>
      <c r="E68" s="119">
        <v>127.23</v>
      </c>
      <c r="F68" s="120">
        <v>0</v>
      </c>
      <c r="G68" s="221">
        <v>127.23</v>
      </c>
      <c r="H68" s="119">
        <f aca="true" t="shared" si="2" ref="H68:H80">L68</f>
        <v>127.23</v>
      </c>
      <c r="I68" s="119"/>
      <c r="J68" s="119"/>
      <c r="K68" s="119"/>
      <c r="L68" s="119">
        <f>G68</f>
        <v>127.23</v>
      </c>
      <c r="M68" s="221"/>
      <c r="N68" s="457">
        <v>126.23</v>
      </c>
      <c r="O68" s="120"/>
      <c r="P68" s="221"/>
      <c r="Q68" s="521" t="s">
        <v>107</v>
      </c>
    </row>
    <row r="69" spans="1:17" ht="15.75">
      <c r="A69" s="217"/>
      <c r="B69" s="83" t="s">
        <v>109</v>
      </c>
      <c r="C69" s="212" t="s">
        <v>38</v>
      </c>
      <c r="D69" s="352">
        <v>127.23</v>
      </c>
      <c r="E69" s="308">
        <v>127.23</v>
      </c>
      <c r="F69" s="123">
        <v>0</v>
      </c>
      <c r="G69" s="352">
        <v>127.23</v>
      </c>
      <c r="H69" s="122">
        <f t="shared" si="2"/>
        <v>1</v>
      </c>
      <c r="I69" s="122"/>
      <c r="J69" s="122"/>
      <c r="K69" s="122"/>
      <c r="L69" s="122">
        <v>1</v>
      </c>
      <c r="M69" s="222"/>
      <c r="N69" s="458">
        <v>126.23</v>
      </c>
      <c r="O69" s="123"/>
      <c r="P69" s="222"/>
      <c r="Q69" s="522"/>
    </row>
    <row r="70" spans="1:17" ht="15.75">
      <c r="A70" s="217"/>
      <c r="B70" s="81" t="s">
        <v>198</v>
      </c>
      <c r="C70" s="211" t="s">
        <v>37</v>
      </c>
      <c r="D70" s="119">
        <v>178.5</v>
      </c>
      <c r="E70" s="120">
        <v>178.5</v>
      </c>
      <c r="F70" s="120">
        <v>0</v>
      </c>
      <c r="G70" s="119">
        <v>178.5</v>
      </c>
      <c r="H70" s="119">
        <f t="shared" si="2"/>
        <v>178.5</v>
      </c>
      <c r="I70" s="119"/>
      <c r="J70" s="119"/>
      <c r="K70" s="119"/>
      <c r="L70" s="119">
        <f>G70</f>
        <v>178.5</v>
      </c>
      <c r="M70" s="221"/>
      <c r="N70" s="457">
        <v>177.5</v>
      </c>
      <c r="O70" s="120"/>
      <c r="P70" s="221"/>
      <c r="Q70" s="521" t="s">
        <v>107</v>
      </c>
    </row>
    <row r="71" spans="1:17" ht="15.75">
      <c r="A71" s="217"/>
      <c r="B71" s="83"/>
      <c r="C71" s="212" t="s">
        <v>38</v>
      </c>
      <c r="D71" s="308">
        <v>178.5</v>
      </c>
      <c r="E71" s="353">
        <v>178.5</v>
      </c>
      <c r="F71" s="123">
        <v>0</v>
      </c>
      <c r="G71" s="308">
        <v>178.5</v>
      </c>
      <c r="H71" s="122">
        <f t="shared" si="2"/>
        <v>1</v>
      </c>
      <c r="I71" s="122"/>
      <c r="J71" s="122"/>
      <c r="K71" s="122"/>
      <c r="L71" s="122">
        <v>1</v>
      </c>
      <c r="M71" s="222"/>
      <c r="N71" s="466">
        <v>177.5</v>
      </c>
      <c r="O71" s="123"/>
      <c r="P71" s="222"/>
      <c r="Q71" s="522"/>
    </row>
    <row r="72" spans="1:17" ht="15.75">
      <c r="A72" s="217"/>
      <c r="B72" s="81" t="s">
        <v>199</v>
      </c>
      <c r="C72" s="211" t="s">
        <v>37</v>
      </c>
      <c r="D72" s="119">
        <v>268.82</v>
      </c>
      <c r="E72" s="120">
        <v>268.82</v>
      </c>
      <c r="F72" s="120">
        <v>0</v>
      </c>
      <c r="G72" s="119">
        <v>268.82</v>
      </c>
      <c r="H72" s="119">
        <f t="shared" si="2"/>
        <v>268.82</v>
      </c>
      <c r="I72" s="119"/>
      <c r="J72" s="119"/>
      <c r="K72" s="119"/>
      <c r="L72" s="119">
        <f>G72</f>
        <v>268.82</v>
      </c>
      <c r="M72" s="221"/>
      <c r="N72" s="457">
        <v>267.82</v>
      </c>
      <c r="O72" s="120"/>
      <c r="P72" s="221"/>
      <c r="Q72" s="521" t="s">
        <v>107</v>
      </c>
    </row>
    <row r="73" spans="1:17" ht="15.75">
      <c r="A73" s="217"/>
      <c r="B73" s="83" t="s">
        <v>96</v>
      </c>
      <c r="C73" s="212" t="s">
        <v>38</v>
      </c>
      <c r="D73" s="122">
        <v>268.82</v>
      </c>
      <c r="E73" s="123">
        <v>268.82</v>
      </c>
      <c r="F73" s="123">
        <v>0</v>
      </c>
      <c r="G73" s="122">
        <v>268.82</v>
      </c>
      <c r="H73" s="122">
        <f t="shared" si="2"/>
        <v>1</v>
      </c>
      <c r="I73" s="122"/>
      <c r="J73" s="122"/>
      <c r="K73" s="122"/>
      <c r="L73" s="122">
        <v>1</v>
      </c>
      <c r="M73" s="222"/>
      <c r="N73" s="458">
        <v>267.82</v>
      </c>
      <c r="O73" s="123"/>
      <c r="P73" s="222"/>
      <c r="Q73" s="522"/>
    </row>
    <row r="74" spans="1:18" ht="15.75">
      <c r="A74" s="217"/>
      <c r="B74" s="81" t="s">
        <v>200</v>
      </c>
      <c r="C74" s="211" t="s">
        <v>37</v>
      </c>
      <c r="D74" s="119">
        <v>448.63</v>
      </c>
      <c r="E74" s="119">
        <v>448.63</v>
      </c>
      <c r="F74" s="120">
        <v>0</v>
      </c>
      <c r="G74" s="119">
        <v>448.63</v>
      </c>
      <c r="H74" s="119">
        <f t="shared" si="2"/>
        <v>448.63</v>
      </c>
      <c r="I74" s="119"/>
      <c r="J74" s="119"/>
      <c r="K74" s="119"/>
      <c r="L74" s="119">
        <f>G74</f>
        <v>448.63</v>
      </c>
      <c r="M74" s="221"/>
      <c r="N74" s="308">
        <v>447.63</v>
      </c>
      <c r="O74" s="120"/>
      <c r="P74" s="221"/>
      <c r="Q74" s="521" t="s">
        <v>107</v>
      </c>
      <c r="R74" s="456"/>
    </row>
    <row r="75" spans="1:17" ht="15.75">
      <c r="A75" s="217"/>
      <c r="B75" s="86" t="s">
        <v>97</v>
      </c>
      <c r="C75" s="354" t="s">
        <v>38</v>
      </c>
      <c r="D75" s="308">
        <v>448.63</v>
      </c>
      <c r="E75" s="308">
        <v>448.63</v>
      </c>
      <c r="F75" s="353">
        <v>0</v>
      </c>
      <c r="G75" s="308">
        <v>448.63</v>
      </c>
      <c r="H75" s="308">
        <f t="shared" si="2"/>
        <v>1</v>
      </c>
      <c r="I75" s="308"/>
      <c r="J75" s="308"/>
      <c r="K75" s="308"/>
      <c r="L75" s="308">
        <v>1</v>
      </c>
      <c r="M75" s="352"/>
      <c r="N75" s="308">
        <v>447.63</v>
      </c>
      <c r="O75" s="353"/>
      <c r="P75" s="352"/>
      <c r="Q75" s="522"/>
    </row>
    <row r="76" spans="1:17" ht="15.75">
      <c r="A76" s="217"/>
      <c r="B76" s="435" t="s">
        <v>201</v>
      </c>
      <c r="C76" s="374" t="s">
        <v>37</v>
      </c>
      <c r="D76" s="213">
        <v>357</v>
      </c>
      <c r="E76" s="213">
        <v>357</v>
      </c>
      <c r="F76" s="213">
        <v>0</v>
      </c>
      <c r="G76" s="213">
        <v>357</v>
      </c>
      <c r="H76" s="213">
        <f>L76</f>
        <v>357</v>
      </c>
      <c r="I76" s="213"/>
      <c r="J76" s="213"/>
      <c r="K76" s="213"/>
      <c r="L76" s="213">
        <f>L77+N76</f>
        <v>357</v>
      </c>
      <c r="M76" s="213"/>
      <c r="N76" s="213"/>
      <c r="O76" s="213"/>
      <c r="P76" s="213"/>
      <c r="Q76" s="535">
        <v>2021</v>
      </c>
    </row>
    <row r="77" spans="1:17" ht="15.75">
      <c r="A77" s="217"/>
      <c r="B77" s="360" t="s">
        <v>180</v>
      </c>
      <c r="C77" s="375" t="s">
        <v>38</v>
      </c>
      <c r="D77" s="285">
        <v>357</v>
      </c>
      <c r="E77" s="285">
        <v>357</v>
      </c>
      <c r="F77" s="285">
        <v>0</v>
      </c>
      <c r="G77" s="285">
        <v>357</v>
      </c>
      <c r="H77" s="285">
        <f>L77</f>
        <v>357</v>
      </c>
      <c r="I77" s="285"/>
      <c r="J77" s="285"/>
      <c r="K77" s="285"/>
      <c r="L77" s="285">
        <v>357</v>
      </c>
      <c r="M77" s="285"/>
      <c r="N77" s="285"/>
      <c r="O77" s="285"/>
      <c r="P77" s="285"/>
      <c r="Q77" s="536"/>
    </row>
    <row r="78" spans="1:17" ht="15.75">
      <c r="A78" s="217"/>
      <c r="B78" s="253" t="s">
        <v>181</v>
      </c>
      <c r="C78" s="358"/>
      <c r="D78" s="358"/>
      <c r="E78" s="358"/>
      <c r="F78" s="358"/>
      <c r="G78" s="359"/>
      <c r="H78" s="358"/>
      <c r="I78" s="358"/>
      <c r="J78" s="358"/>
      <c r="K78" s="358"/>
      <c r="L78" s="358"/>
      <c r="M78" s="358"/>
      <c r="N78" s="358"/>
      <c r="O78" s="358"/>
      <c r="P78" s="358"/>
      <c r="Q78" s="537"/>
    </row>
    <row r="79" spans="1:17" ht="15.75">
      <c r="A79" s="217"/>
      <c r="B79" s="107" t="s">
        <v>202</v>
      </c>
      <c r="C79" s="118" t="s">
        <v>37</v>
      </c>
      <c r="D79" s="119">
        <v>996.63</v>
      </c>
      <c r="E79" s="119">
        <v>996.63</v>
      </c>
      <c r="F79" s="119">
        <v>0</v>
      </c>
      <c r="G79" s="119">
        <v>996.63</v>
      </c>
      <c r="H79" s="119">
        <f t="shared" si="2"/>
        <v>996.63</v>
      </c>
      <c r="I79" s="119"/>
      <c r="J79" s="119"/>
      <c r="K79" s="119"/>
      <c r="L79" s="119">
        <f>L80+N79</f>
        <v>996.63</v>
      </c>
      <c r="M79" s="119"/>
      <c r="N79" s="119"/>
      <c r="O79" s="119"/>
      <c r="P79" s="119"/>
      <c r="Q79" s="521">
        <v>2021</v>
      </c>
    </row>
    <row r="80" spans="1:17" ht="15.75">
      <c r="A80" s="217"/>
      <c r="B80" s="116" t="s">
        <v>98</v>
      </c>
      <c r="C80" s="307" t="s">
        <v>38</v>
      </c>
      <c r="D80" s="308">
        <v>996.63</v>
      </c>
      <c r="E80" s="308">
        <v>996.63</v>
      </c>
      <c r="F80" s="308">
        <v>0</v>
      </c>
      <c r="G80" s="308">
        <v>996.63</v>
      </c>
      <c r="H80" s="308">
        <f t="shared" si="2"/>
        <v>996.63</v>
      </c>
      <c r="I80" s="308"/>
      <c r="J80" s="308"/>
      <c r="K80" s="308"/>
      <c r="L80" s="308">
        <v>996.63</v>
      </c>
      <c r="M80" s="308"/>
      <c r="N80" s="308"/>
      <c r="O80" s="308"/>
      <c r="P80" s="308"/>
      <c r="Q80" s="522"/>
    </row>
    <row r="81" spans="1:17" ht="15.75">
      <c r="A81" s="217"/>
      <c r="B81" s="83" t="s">
        <v>99</v>
      </c>
      <c r="C81" s="121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308"/>
      <c r="P81" s="122"/>
      <c r="Q81" s="525"/>
    </row>
    <row r="82" spans="1:17" ht="15.75">
      <c r="A82" s="217"/>
      <c r="B82" s="81" t="s">
        <v>203</v>
      </c>
      <c r="C82" s="211" t="s">
        <v>37</v>
      </c>
      <c r="D82" s="119">
        <v>5857.13</v>
      </c>
      <c r="E82" s="119">
        <v>5857.13</v>
      </c>
      <c r="F82" s="120">
        <v>0</v>
      </c>
      <c r="G82" s="119">
        <v>5857.13</v>
      </c>
      <c r="H82" s="119">
        <f aca="true" t="shared" si="3" ref="H82:H101">L82</f>
        <v>5857.13</v>
      </c>
      <c r="I82" s="119"/>
      <c r="J82" s="119"/>
      <c r="K82" s="119"/>
      <c r="L82" s="119">
        <f>G82</f>
        <v>5857.13</v>
      </c>
      <c r="M82" s="221"/>
      <c r="N82" s="221">
        <v>5856.13</v>
      </c>
      <c r="O82" s="119">
        <v>2928.06</v>
      </c>
      <c r="P82" s="461"/>
      <c r="Q82" s="521" t="s">
        <v>175</v>
      </c>
    </row>
    <row r="83" spans="1:17" ht="15.75">
      <c r="A83" s="217"/>
      <c r="B83" s="83" t="s">
        <v>100</v>
      </c>
      <c r="C83" s="212" t="s">
        <v>38</v>
      </c>
      <c r="D83" s="122">
        <v>5857.13</v>
      </c>
      <c r="E83" s="122">
        <v>5857.13</v>
      </c>
      <c r="F83" s="123">
        <v>0</v>
      </c>
      <c r="G83" s="122">
        <v>5857.13</v>
      </c>
      <c r="H83" s="122">
        <f t="shared" si="3"/>
        <v>1</v>
      </c>
      <c r="I83" s="122"/>
      <c r="J83" s="122"/>
      <c r="K83" s="122"/>
      <c r="L83" s="122">
        <v>1</v>
      </c>
      <c r="M83" s="222"/>
      <c r="N83" s="222">
        <v>2928.07</v>
      </c>
      <c r="O83" s="122">
        <v>2928.06</v>
      </c>
      <c r="P83" s="462"/>
      <c r="Q83" s="525"/>
    </row>
    <row r="84" spans="1:17" ht="15.75">
      <c r="A84" s="217"/>
      <c r="B84" s="81" t="s">
        <v>204</v>
      </c>
      <c r="C84" s="211" t="s">
        <v>37</v>
      </c>
      <c r="D84" s="308">
        <v>214.2</v>
      </c>
      <c r="E84" s="308">
        <v>214.2</v>
      </c>
      <c r="F84" s="120">
        <v>0</v>
      </c>
      <c r="G84" s="308">
        <v>214.2</v>
      </c>
      <c r="H84" s="119">
        <f t="shared" si="3"/>
        <v>214.2</v>
      </c>
      <c r="I84" s="119"/>
      <c r="J84" s="119"/>
      <c r="K84" s="119"/>
      <c r="L84" s="119">
        <f>G84</f>
        <v>214.2</v>
      </c>
      <c r="M84" s="221"/>
      <c r="N84" s="119">
        <v>213.2</v>
      </c>
      <c r="O84" s="353"/>
      <c r="P84" s="221"/>
      <c r="Q84" s="521" t="s">
        <v>107</v>
      </c>
    </row>
    <row r="85" spans="1:17" ht="15.75">
      <c r="A85" s="217"/>
      <c r="B85" s="83" t="s">
        <v>183</v>
      </c>
      <c r="C85" s="212" t="s">
        <v>38</v>
      </c>
      <c r="D85" s="122">
        <v>214.2</v>
      </c>
      <c r="E85" s="122">
        <v>214.2</v>
      </c>
      <c r="F85" s="123">
        <v>0</v>
      </c>
      <c r="G85" s="122">
        <v>214.2</v>
      </c>
      <c r="H85" s="122">
        <f t="shared" si="3"/>
        <v>1</v>
      </c>
      <c r="I85" s="122"/>
      <c r="J85" s="122"/>
      <c r="K85" s="122"/>
      <c r="L85" s="122">
        <v>1</v>
      </c>
      <c r="M85" s="222"/>
      <c r="N85" s="122">
        <v>213.2</v>
      </c>
      <c r="O85" s="123"/>
      <c r="P85" s="222"/>
      <c r="Q85" s="522"/>
    </row>
    <row r="86" spans="1:17" ht="15.75">
      <c r="A86" s="217"/>
      <c r="B86" s="81" t="s">
        <v>205</v>
      </c>
      <c r="C86" s="211" t="s">
        <v>37</v>
      </c>
      <c r="D86" s="119">
        <v>4.76</v>
      </c>
      <c r="E86" s="119">
        <v>4.76</v>
      </c>
      <c r="F86" s="120">
        <v>0</v>
      </c>
      <c r="G86" s="119">
        <v>4.76</v>
      </c>
      <c r="H86" s="119">
        <f t="shared" si="3"/>
        <v>4.76</v>
      </c>
      <c r="I86" s="119"/>
      <c r="J86" s="119"/>
      <c r="K86" s="119"/>
      <c r="L86" s="119">
        <f>G86</f>
        <v>4.76</v>
      </c>
      <c r="M86" s="221"/>
      <c r="N86" s="119">
        <v>3.76</v>
      </c>
      <c r="O86" s="120"/>
      <c r="P86" s="221"/>
      <c r="Q86" s="521" t="s">
        <v>107</v>
      </c>
    </row>
    <row r="87" spans="1:17" ht="15.75">
      <c r="A87" s="217"/>
      <c r="B87" s="83" t="s">
        <v>182</v>
      </c>
      <c r="C87" s="212" t="s">
        <v>38</v>
      </c>
      <c r="D87" s="122">
        <v>4.76</v>
      </c>
      <c r="E87" s="122">
        <v>4.76</v>
      </c>
      <c r="F87" s="123">
        <v>0</v>
      </c>
      <c r="G87" s="122">
        <v>4.76</v>
      </c>
      <c r="H87" s="122">
        <f t="shared" si="3"/>
        <v>1</v>
      </c>
      <c r="I87" s="122"/>
      <c r="J87" s="122"/>
      <c r="K87" s="122"/>
      <c r="L87" s="122">
        <v>1</v>
      </c>
      <c r="M87" s="222"/>
      <c r="N87" s="122">
        <v>3.76</v>
      </c>
      <c r="O87" s="123"/>
      <c r="P87" s="222"/>
      <c r="Q87" s="522"/>
    </row>
    <row r="88" spans="1:17" ht="15.75">
      <c r="A88" s="217"/>
      <c r="B88" s="81" t="s">
        <v>206</v>
      </c>
      <c r="C88" s="211" t="s">
        <v>37</v>
      </c>
      <c r="D88" s="119">
        <v>357</v>
      </c>
      <c r="E88" s="119">
        <v>357</v>
      </c>
      <c r="F88" s="120">
        <v>0</v>
      </c>
      <c r="G88" s="119">
        <v>357</v>
      </c>
      <c r="H88" s="119">
        <f t="shared" si="3"/>
        <v>357</v>
      </c>
      <c r="I88" s="119"/>
      <c r="J88" s="119"/>
      <c r="K88" s="119"/>
      <c r="L88" s="119">
        <f>G88</f>
        <v>357</v>
      </c>
      <c r="M88" s="221"/>
      <c r="N88" s="119">
        <v>356</v>
      </c>
      <c r="O88" s="120"/>
      <c r="P88" s="221"/>
      <c r="Q88" s="521" t="s">
        <v>107</v>
      </c>
    </row>
    <row r="89" spans="1:17" ht="15.75">
      <c r="A89" s="217"/>
      <c r="B89" s="83" t="s">
        <v>184</v>
      </c>
      <c r="C89" s="212" t="s">
        <v>38</v>
      </c>
      <c r="D89" s="122">
        <v>357</v>
      </c>
      <c r="E89" s="122">
        <v>357</v>
      </c>
      <c r="F89" s="123">
        <v>0</v>
      </c>
      <c r="G89" s="122">
        <v>357</v>
      </c>
      <c r="H89" s="122">
        <f t="shared" si="3"/>
        <v>1</v>
      </c>
      <c r="I89" s="122"/>
      <c r="J89" s="122"/>
      <c r="K89" s="122"/>
      <c r="L89" s="122">
        <v>1</v>
      </c>
      <c r="M89" s="222"/>
      <c r="N89" s="122">
        <v>356</v>
      </c>
      <c r="O89" s="123"/>
      <c r="P89" s="222"/>
      <c r="Q89" s="522"/>
    </row>
    <row r="90" spans="1:17" ht="15.75">
      <c r="A90" s="217"/>
      <c r="B90" s="81" t="s">
        <v>207</v>
      </c>
      <c r="C90" s="211" t="s">
        <v>37</v>
      </c>
      <c r="D90" s="119">
        <v>77.35</v>
      </c>
      <c r="E90" s="119">
        <v>77.35</v>
      </c>
      <c r="F90" s="120">
        <v>0</v>
      </c>
      <c r="G90" s="119">
        <v>77.35</v>
      </c>
      <c r="H90" s="119">
        <f t="shared" si="3"/>
        <v>77.35</v>
      </c>
      <c r="I90" s="119"/>
      <c r="J90" s="119"/>
      <c r="K90" s="119"/>
      <c r="L90" s="119">
        <f>L91+N90</f>
        <v>77.35</v>
      </c>
      <c r="M90" s="221"/>
      <c r="N90" s="119"/>
      <c r="O90" s="120"/>
      <c r="P90" s="221"/>
      <c r="Q90" s="521">
        <v>2021</v>
      </c>
    </row>
    <row r="91" spans="1:17" ht="15.75">
      <c r="A91" s="217"/>
      <c r="B91" s="83" t="s">
        <v>101</v>
      </c>
      <c r="C91" s="212" t="s">
        <v>38</v>
      </c>
      <c r="D91" s="122">
        <v>77.35</v>
      </c>
      <c r="E91" s="122">
        <v>77.35</v>
      </c>
      <c r="F91" s="123">
        <v>0</v>
      </c>
      <c r="G91" s="122">
        <v>77.35</v>
      </c>
      <c r="H91" s="122">
        <f t="shared" si="3"/>
        <v>77.35</v>
      </c>
      <c r="I91" s="122"/>
      <c r="J91" s="122"/>
      <c r="K91" s="122"/>
      <c r="L91" s="122">
        <v>77.35</v>
      </c>
      <c r="M91" s="222"/>
      <c r="N91" s="122"/>
      <c r="O91" s="123"/>
      <c r="P91" s="222"/>
      <c r="Q91" s="522"/>
    </row>
    <row r="92" spans="1:17" ht="15.75">
      <c r="A92" s="217"/>
      <c r="B92" s="81" t="s">
        <v>208</v>
      </c>
      <c r="C92" s="211" t="s">
        <v>37</v>
      </c>
      <c r="D92" s="119">
        <v>11.9</v>
      </c>
      <c r="E92" s="119">
        <v>11.9</v>
      </c>
      <c r="F92" s="120">
        <v>0</v>
      </c>
      <c r="G92" s="119">
        <v>11.9</v>
      </c>
      <c r="H92" s="119">
        <f t="shared" si="3"/>
        <v>11.9</v>
      </c>
      <c r="I92" s="119"/>
      <c r="J92" s="119"/>
      <c r="K92" s="119"/>
      <c r="L92" s="119">
        <f>L93+N92</f>
        <v>11.9</v>
      </c>
      <c r="M92" s="221"/>
      <c r="N92" s="119"/>
      <c r="O92" s="120"/>
      <c r="P92" s="221"/>
      <c r="Q92" s="521">
        <v>2021</v>
      </c>
    </row>
    <row r="93" spans="1:17" ht="15.75">
      <c r="A93" s="217"/>
      <c r="B93" s="83" t="s">
        <v>102</v>
      </c>
      <c r="C93" s="212" t="s">
        <v>38</v>
      </c>
      <c r="D93" s="122">
        <v>11.9</v>
      </c>
      <c r="E93" s="122">
        <v>11.9</v>
      </c>
      <c r="F93" s="123">
        <v>0</v>
      </c>
      <c r="G93" s="122">
        <v>11.9</v>
      </c>
      <c r="H93" s="122">
        <f t="shared" si="3"/>
        <v>11.9</v>
      </c>
      <c r="I93" s="122"/>
      <c r="J93" s="122"/>
      <c r="K93" s="122"/>
      <c r="L93" s="122">
        <v>11.9</v>
      </c>
      <c r="M93" s="222"/>
      <c r="N93" s="122"/>
      <c r="O93" s="123"/>
      <c r="P93" s="222"/>
      <c r="Q93" s="522"/>
    </row>
    <row r="94" spans="1:17" ht="15.75">
      <c r="A94" s="217"/>
      <c r="B94" s="81" t="s">
        <v>209</v>
      </c>
      <c r="C94" s="211" t="s">
        <v>37</v>
      </c>
      <c r="D94" s="119">
        <v>35.7</v>
      </c>
      <c r="E94" s="119">
        <v>35.7</v>
      </c>
      <c r="F94" s="120">
        <v>0</v>
      </c>
      <c r="G94" s="119">
        <v>35.7</v>
      </c>
      <c r="H94" s="119">
        <f t="shared" si="3"/>
        <v>35.7</v>
      </c>
      <c r="I94" s="119"/>
      <c r="J94" s="119"/>
      <c r="K94" s="119"/>
      <c r="L94" s="119">
        <f>L95+N94</f>
        <v>35.7</v>
      </c>
      <c r="M94" s="221"/>
      <c r="N94" s="119"/>
      <c r="O94" s="120"/>
      <c r="P94" s="221"/>
      <c r="Q94" s="521">
        <v>2021</v>
      </c>
    </row>
    <row r="95" spans="1:17" ht="15.75">
      <c r="A95" s="217"/>
      <c r="B95" s="83" t="s">
        <v>103</v>
      </c>
      <c r="C95" s="212" t="s">
        <v>38</v>
      </c>
      <c r="D95" s="122">
        <v>35.7</v>
      </c>
      <c r="E95" s="122">
        <v>35.7</v>
      </c>
      <c r="F95" s="123">
        <v>0</v>
      </c>
      <c r="G95" s="122">
        <v>35.7</v>
      </c>
      <c r="H95" s="122">
        <f t="shared" si="3"/>
        <v>35.7</v>
      </c>
      <c r="I95" s="122"/>
      <c r="J95" s="122"/>
      <c r="K95" s="122"/>
      <c r="L95" s="122">
        <v>35.7</v>
      </c>
      <c r="M95" s="222"/>
      <c r="N95" s="122"/>
      <c r="O95" s="123"/>
      <c r="P95" s="222"/>
      <c r="Q95" s="522"/>
    </row>
    <row r="96" spans="1:17" ht="15.75">
      <c r="A96" s="217"/>
      <c r="B96" s="81" t="s">
        <v>210</v>
      </c>
      <c r="C96" s="211" t="s">
        <v>37</v>
      </c>
      <c r="D96" s="119">
        <v>365.78</v>
      </c>
      <c r="E96" s="119">
        <v>365.78</v>
      </c>
      <c r="F96" s="120">
        <v>0</v>
      </c>
      <c r="G96" s="119">
        <v>365.78</v>
      </c>
      <c r="H96" s="119">
        <f t="shared" si="3"/>
        <v>365.78</v>
      </c>
      <c r="I96" s="119"/>
      <c r="J96" s="119"/>
      <c r="K96" s="119"/>
      <c r="L96" s="119">
        <f>L97+N96</f>
        <v>365.78</v>
      </c>
      <c r="M96" s="221"/>
      <c r="N96" s="119"/>
      <c r="O96" s="120"/>
      <c r="P96" s="221"/>
      <c r="Q96" s="521">
        <v>2021</v>
      </c>
    </row>
    <row r="97" spans="1:17" ht="15.75">
      <c r="A97" s="217"/>
      <c r="B97" s="83"/>
      <c r="C97" s="212" t="s">
        <v>38</v>
      </c>
      <c r="D97" s="122">
        <v>365.78</v>
      </c>
      <c r="E97" s="122">
        <v>365.78</v>
      </c>
      <c r="F97" s="123">
        <v>0</v>
      </c>
      <c r="G97" s="122">
        <v>365.78</v>
      </c>
      <c r="H97" s="122">
        <f t="shared" si="3"/>
        <v>365.78</v>
      </c>
      <c r="I97" s="122"/>
      <c r="J97" s="122"/>
      <c r="K97" s="122"/>
      <c r="L97" s="122">
        <v>365.78</v>
      </c>
      <c r="M97" s="222"/>
      <c r="N97" s="122"/>
      <c r="O97" s="123"/>
      <c r="P97" s="222"/>
      <c r="Q97" s="522"/>
    </row>
    <row r="98" spans="1:17" s="22" customFormat="1" ht="15.75">
      <c r="A98" s="44"/>
      <c r="B98" s="81" t="s">
        <v>211</v>
      </c>
      <c r="C98" s="377" t="s">
        <v>37</v>
      </c>
      <c r="D98" s="43">
        <v>29.75</v>
      </c>
      <c r="E98" s="43">
        <v>29.75</v>
      </c>
      <c r="F98" s="378">
        <v>0</v>
      </c>
      <c r="G98" s="43">
        <v>29.75</v>
      </c>
      <c r="H98" s="43">
        <f t="shared" si="3"/>
        <v>29.75</v>
      </c>
      <c r="I98" s="43"/>
      <c r="J98" s="43"/>
      <c r="K98" s="43"/>
      <c r="L98" s="43">
        <f>L99+N98</f>
        <v>29.75</v>
      </c>
      <c r="M98" s="379"/>
      <c r="N98" s="43"/>
      <c r="O98" s="378"/>
      <c r="P98" s="379"/>
      <c r="Q98" s="521">
        <v>2021</v>
      </c>
    </row>
    <row r="99" spans="1:17" s="22" customFormat="1" ht="15.75">
      <c r="A99" s="44"/>
      <c r="B99" s="83"/>
      <c r="C99" s="373" t="s">
        <v>38</v>
      </c>
      <c r="D99" s="380">
        <v>29.75</v>
      </c>
      <c r="E99" s="380">
        <v>29.75</v>
      </c>
      <c r="F99" s="381">
        <v>0</v>
      </c>
      <c r="G99" s="380">
        <v>29.75</v>
      </c>
      <c r="H99" s="380">
        <f t="shared" si="3"/>
        <v>29.75</v>
      </c>
      <c r="I99" s="380"/>
      <c r="J99" s="380"/>
      <c r="K99" s="380"/>
      <c r="L99" s="380">
        <v>29.75</v>
      </c>
      <c r="M99" s="382"/>
      <c r="N99" s="380"/>
      <c r="O99" s="381"/>
      <c r="P99" s="382"/>
      <c r="Q99" s="522"/>
    </row>
    <row r="100" spans="1:17" s="22" customFormat="1" ht="15.75">
      <c r="A100" s="44"/>
      <c r="B100" s="81" t="s">
        <v>212</v>
      </c>
      <c r="C100" s="377" t="s">
        <v>37</v>
      </c>
      <c r="D100" s="43">
        <v>11.9</v>
      </c>
      <c r="E100" s="43">
        <v>11.9</v>
      </c>
      <c r="F100" s="378">
        <v>0</v>
      </c>
      <c r="G100" s="43">
        <v>11.9</v>
      </c>
      <c r="H100" s="43">
        <f t="shared" si="3"/>
        <v>11.9</v>
      </c>
      <c r="I100" s="43"/>
      <c r="J100" s="43"/>
      <c r="K100" s="43"/>
      <c r="L100" s="43">
        <f>L101+N100</f>
        <v>11.9</v>
      </c>
      <c r="M100" s="379"/>
      <c r="N100" s="43"/>
      <c r="O100" s="378"/>
      <c r="P100" s="379"/>
      <c r="Q100" s="521">
        <v>2021</v>
      </c>
    </row>
    <row r="101" spans="1:17" s="22" customFormat="1" ht="15.75">
      <c r="A101" s="50"/>
      <c r="B101" s="50" t="s">
        <v>174</v>
      </c>
      <c r="C101" s="373" t="s">
        <v>38</v>
      </c>
      <c r="D101" s="380">
        <v>11.9</v>
      </c>
      <c r="E101" s="380">
        <v>11.9</v>
      </c>
      <c r="F101" s="381">
        <v>0</v>
      </c>
      <c r="G101" s="380">
        <v>11.9</v>
      </c>
      <c r="H101" s="380">
        <f t="shared" si="3"/>
        <v>11.9</v>
      </c>
      <c r="I101" s="380"/>
      <c r="J101" s="380"/>
      <c r="K101" s="380"/>
      <c r="L101" s="380">
        <v>11.9</v>
      </c>
      <c r="M101" s="382"/>
      <c r="N101" s="380"/>
      <c r="O101" s="381"/>
      <c r="P101" s="382"/>
      <c r="Q101" s="525"/>
    </row>
    <row r="102" spans="1:17" s="22" customFormat="1" ht="15.75">
      <c r="A102" s="116"/>
      <c r="B102" s="116"/>
      <c r="C102" s="501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1"/>
    </row>
    <row r="103" spans="1:17" s="22" customFormat="1" ht="15.75">
      <c r="A103" s="116"/>
      <c r="B103" s="116"/>
      <c r="C103" s="501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1"/>
    </row>
    <row r="104" spans="1:17" s="22" customFormat="1" ht="15.75">
      <c r="A104" s="116"/>
      <c r="B104" s="116"/>
      <c r="C104" s="501"/>
      <c r="D104" s="502"/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1"/>
    </row>
    <row r="105" spans="1:17" s="22" customFormat="1" ht="15.75">
      <c r="A105" s="116"/>
      <c r="B105" s="116"/>
      <c r="C105" s="501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1"/>
    </row>
    <row r="106" spans="1:17" s="22" customFormat="1" ht="15.75">
      <c r="A106" s="34"/>
      <c r="B106" s="34" t="s">
        <v>213</v>
      </c>
      <c r="C106" s="33" t="s">
        <v>37</v>
      </c>
      <c r="D106" s="43">
        <v>741.85</v>
      </c>
      <c r="E106" s="43">
        <v>741.85</v>
      </c>
      <c r="F106" s="43">
        <v>0</v>
      </c>
      <c r="G106" s="43">
        <v>741.85</v>
      </c>
      <c r="H106" s="43">
        <f>L106</f>
        <v>741.85</v>
      </c>
      <c r="I106" s="43"/>
      <c r="J106" s="43"/>
      <c r="K106" s="43"/>
      <c r="L106" s="43">
        <f>L107+N106</f>
        <v>741.85</v>
      </c>
      <c r="M106" s="43"/>
      <c r="N106" s="43"/>
      <c r="O106" s="43"/>
      <c r="P106" s="43"/>
      <c r="Q106" s="527">
        <v>2021</v>
      </c>
    </row>
    <row r="107" spans="1:17" s="22" customFormat="1" ht="15.75">
      <c r="A107" s="44"/>
      <c r="B107" s="44" t="s">
        <v>104</v>
      </c>
      <c r="C107" s="39" t="s">
        <v>38</v>
      </c>
      <c r="D107" s="383">
        <v>741.85</v>
      </c>
      <c r="E107" s="383">
        <v>741.85</v>
      </c>
      <c r="F107" s="383">
        <v>0</v>
      </c>
      <c r="G107" s="383">
        <v>741.85</v>
      </c>
      <c r="H107" s="383">
        <f>L107</f>
        <v>741.85</v>
      </c>
      <c r="I107" s="383"/>
      <c r="J107" s="383"/>
      <c r="K107" s="383"/>
      <c r="L107" s="383">
        <v>741.85</v>
      </c>
      <c r="M107" s="383"/>
      <c r="N107" s="383"/>
      <c r="O107" s="383"/>
      <c r="P107" s="383"/>
      <c r="Q107" s="528"/>
    </row>
    <row r="108" spans="1:17" s="22" customFormat="1" ht="15.75">
      <c r="A108" s="44"/>
      <c r="B108" s="44" t="s">
        <v>110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528"/>
    </row>
    <row r="109" spans="1:17" s="22" customFormat="1" ht="15.75">
      <c r="A109" s="44"/>
      <c r="B109" s="50" t="s">
        <v>115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83"/>
      <c r="Q109" s="529"/>
    </row>
    <row r="110" spans="1:17" ht="15.75">
      <c r="A110" s="217"/>
      <c r="B110" s="81" t="s">
        <v>214</v>
      </c>
      <c r="C110" s="211" t="s">
        <v>37</v>
      </c>
      <c r="D110" s="119">
        <v>6492.64</v>
      </c>
      <c r="E110" s="119">
        <v>6492.64</v>
      </c>
      <c r="F110" s="120">
        <v>0</v>
      </c>
      <c r="G110" s="119">
        <v>6492.64</v>
      </c>
      <c r="H110" s="119">
        <f>L110</f>
        <v>6492.64</v>
      </c>
      <c r="I110" s="119"/>
      <c r="J110" s="119"/>
      <c r="K110" s="119"/>
      <c r="L110" s="119">
        <f>G110</f>
        <v>6492.64</v>
      </c>
      <c r="M110" s="221"/>
      <c r="N110" s="221">
        <v>6491.64</v>
      </c>
      <c r="O110" s="119">
        <v>3245.82</v>
      </c>
      <c r="P110" s="461"/>
      <c r="Q110" s="521" t="s">
        <v>175</v>
      </c>
    </row>
    <row r="111" spans="1:17" ht="15.75">
      <c r="A111" s="217"/>
      <c r="B111" s="83" t="s">
        <v>105</v>
      </c>
      <c r="C111" s="212" t="s">
        <v>38</v>
      </c>
      <c r="D111" s="122">
        <v>6492.64</v>
      </c>
      <c r="E111" s="122">
        <v>6492.64</v>
      </c>
      <c r="F111" s="123">
        <v>0</v>
      </c>
      <c r="G111" s="122">
        <v>6492.64</v>
      </c>
      <c r="H111" s="122">
        <f>L111</f>
        <v>1</v>
      </c>
      <c r="I111" s="122"/>
      <c r="J111" s="122"/>
      <c r="K111" s="122"/>
      <c r="L111" s="122">
        <v>1</v>
      </c>
      <c r="M111" s="222"/>
      <c r="N111" s="222">
        <v>3245.82</v>
      </c>
      <c r="O111" s="308">
        <v>3245.82</v>
      </c>
      <c r="P111" s="462"/>
      <c r="Q111" s="525"/>
    </row>
    <row r="112" spans="1:17" ht="15.75">
      <c r="A112" s="217"/>
      <c r="B112" s="81" t="s">
        <v>215</v>
      </c>
      <c r="C112" s="211" t="s">
        <v>37</v>
      </c>
      <c r="D112" s="119">
        <v>71400</v>
      </c>
      <c r="E112" s="119">
        <v>71400</v>
      </c>
      <c r="F112" s="120">
        <v>0</v>
      </c>
      <c r="G112" s="119">
        <v>71400</v>
      </c>
      <c r="H112" s="119">
        <f>L112</f>
        <v>71400</v>
      </c>
      <c r="I112" s="119"/>
      <c r="J112" s="119"/>
      <c r="K112" s="119"/>
      <c r="L112" s="119">
        <f>G112</f>
        <v>71400</v>
      </c>
      <c r="M112" s="221"/>
      <c r="N112" s="221">
        <v>47600</v>
      </c>
      <c r="O112" s="119">
        <v>23800</v>
      </c>
      <c r="P112" s="461"/>
      <c r="Q112" s="521" t="s">
        <v>175</v>
      </c>
    </row>
    <row r="113" spans="1:17" ht="15.75">
      <c r="A113" s="357"/>
      <c r="B113" s="83" t="s">
        <v>106</v>
      </c>
      <c r="C113" s="212" t="s">
        <v>38</v>
      </c>
      <c r="D113" s="122">
        <v>71400</v>
      </c>
      <c r="E113" s="122">
        <v>71400</v>
      </c>
      <c r="F113" s="123">
        <v>0</v>
      </c>
      <c r="G113" s="122">
        <v>71400</v>
      </c>
      <c r="H113" s="122">
        <f>L113</f>
        <v>23800</v>
      </c>
      <c r="I113" s="122"/>
      <c r="J113" s="122"/>
      <c r="K113" s="122"/>
      <c r="L113" s="122">
        <v>23800</v>
      </c>
      <c r="M113" s="222"/>
      <c r="N113" s="222">
        <v>23800</v>
      </c>
      <c r="O113" s="122">
        <v>23800</v>
      </c>
      <c r="P113" s="462"/>
      <c r="Q113" s="525"/>
    </row>
    <row r="114" spans="1:17" ht="15.75">
      <c r="A114" s="351"/>
      <c r="B114" s="360"/>
      <c r="C114" s="361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361"/>
    </row>
    <row r="115" ht="15.75">
      <c r="A115" s="351"/>
    </row>
    <row r="116" ht="15.75">
      <c r="A116" s="351"/>
    </row>
  </sheetData>
  <sheetProtection/>
  <mergeCells count="40">
    <mergeCell ref="Q23:Q27"/>
    <mergeCell ref="Q15:Q18"/>
    <mergeCell ref="Q38:Q39"/>
    <mergeCell ref="Q40:Q42"/>
    <mergeCell ref="Q19:Q22"/>
    <mergeCell ref="Q28:Q29"/>
    <mergeCell ref="Q30:Q31"/>
    <mergeCell ref="Q36:Q37"/>
    <mergeCell ref="A7:A11"/>
    <mergeCell ref="F7:G7"/>
    <mergeCell ref="N7:P7"/>
    <mergeCell ref="Q7:Q11"/>
    <mergeCell ref="I7:M7"/>
    <mergeCell ref="I8:M8"/>
    <mergeCell ref="Q96:Q97"/>
    <mergeCell ref="Q106:Q109"/>
    <mergeCell ref="Q98:Q99"/>
    <mergeCell ref="Q84:Q85"/>
    <mergeCell ref="Q92:Q93"/>
    <mergeCell ref="Q43:Q44"/>
    <mergeCell ref="Q51:Q53"/>
    <mergeCell ref="Q76:Q78"/>
    <mergeCell ref="Q86:Q87"/>
    <mergeCell ref="Q54:Q59"/>
    <mergeCell ref="Q110:Q111"/>
    <mergeCell ref="Q74:Q75"/>
    <mergeCell ref="Q79:Q81"/>
    <mergeCell ref="Q34:Q35"/>
    <mergeCell ref="Q65:Q67"/>
    <mergeCell ref="Q112:Q113"/>
    <mergeCell ref="Q82:Q83"/>
    <mergeCell ref="Q88:Q89"/>
    <mergeCell ref="Q100:Q101"/>
    <mergeCell ref="Q94:Q95"/>
    <mergeCell ref="Q60:Q64"/>
    <mergeCell ref="Q90:Q91"/>
    <mergeCell ref="Q32:Q33"/>
    <mergeCell ref="Q70:Q71"/>
    <mergeCell ref="Q72:Q73"/>
    <mergeCell ref="Q68:Q69"/>
  </mergeCells>
  <printOptions/>
  <pageMargins left="0.5511811023622047" right="0.1968503937007874" top="0" bottom="0" header="0.11811023622047245" footer="0.1181102362204724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="96" zoomScaleNormal="96" zoomScalePageLayoutView="0" workbookViewId="0" topLeftCell="A1">
      <pane ySplit="11" topLeftCell="A12" activePane="bottomLeft" state="frozen"/>
      <selection pane="topLeft" activeCell="A1" sqref="A1"/>
      <selection pane="bottomLeft" activeCell="A97" sqref="A97:IV103"/>
    </sheetView>
  </sheetViews>
  <sheetFormatPr defaultColWidth="9.00390625" defaultRowHeight="15.75"/>
  <cols>
    <col min="1" max="1" width="3.875" style="29" customWidth="1"/>
    <col min="2" max="2" width="56.00390625" style="29" customWidth="1"/>
    <col min="3" max="3" width="5.25390625" style="29" customWidth="1"/>
    <col min="4" max="4" width="7.125" style="29" customWidth="1"/>
    <col min="5" max="5" width="5.625" style="129" customWidth="1"/>
    <col min="6" max="6" width="4.625" style="130" customWidth="1"/>
    <col min="7" max="7" width="11.625" style="131" customWidth="1"/>
    <col min="8" max="9" width="6.25390625" style="29" customWidth="1"/>
    <col min="10" max="10" width="5.75390625" style="29" customWidth="1"/>
    <col min="11" max="11" width="11.75390625" style="29" customWidth="1"/>
    <col min="12" max="12" width="6.375" style="29" customWidth="1"/>
    <col min="13" max="13" width="12.375" style="79" customWidth="1"/>
    <col min="14" max="14" width="10.50390625" style="29" customWidth="1"/>
    <col min="15" max="15" width="9.625" style="29" customWidth="1"/>
    <col min="16" max="16" width="9.00390625" style="29" customWidth="1"/>
    <col min="17" max="17" width="3.375" style="29" customWidth="1"/>
    <col min="18" max="21" width="9.875" style="29" bestFit="1" customWidth="1"/>
    <col min="22" max="16384" width="9.00390625" style="29" customWidth="1"/>
  </cols>
  <sheetData>
    <row r="1" spans="1:16" ht="15.75">
      <c r="A1" s="22" t="s">
        <v>26</v>
      </c>
      <c r="B1" s="22"/>
      <c r="C1" s="22"/>
      <c r="D1" s="22"/>
      <c r="E1" s="27"/>
      <c r="F1" s="24"/>
      <c r="G1" s="22"/>
      <c r="H1" s="22"/>
      <c r="I1" s="22"/>
      <c r="J1" s="22"/>
      <c r="K1" s="22"/>
      <c r="L1" s="22"/>
      <c r="M1" s="28"/>
      <c r="N1" s="22"/>
      <c r="O1" s="22"/>
      <c r="P1" s="22"/>
    </row>
    <row r="2" spans="1:16" ht="15.75">
      <c r="A2" s="22" t="s">
        <v>27</v>
      </c>
      <c r="B2" s="22"/>
      <c r="C2" s="22"/>
      <c r="D2" s="22"/>
      <c r="E2" s="27"/>
      <c r="F2" s="24"/>
      <c r="G2" s="30"/>
      <c r="H2" s="22"/>
      <c r="I2" s="22"/>
      <c r="J2" s="22"/>
      <c r="K2" s="28"/>
      <c r="L2" s="28"/>
      <c r="M2" s="28"/>
      <c r="N2" s="22"/>
      <c r="O2" s="22"/>
      <c r="P2" s="22"/>
    </row>
    <row r="3" spans="1:16" ht="15.75">
      <c r="A3" s="22" t="s">
        <v>28</v>
      </c>
      <c r="B3" s="22"/>
      <c r="C3" s="22"/>
      <c r="D3" s="22"/>
      <c r="E3" s="27"/>
      <c r="F3" s="24"/>
      <c r="G3" s="31"/>
      <c r="H3" s="22"/>
      <c r="I3" s="22"/>
      <c r="J3" s="22"/>
      <c r="K3" s="22"/>
      <c r="L3" s="22"/>
      <c r="M3" s="28"/>
      <c r="N3" s="22"/>
      <c r="O3" s="22"/>
      <c r="P3" s="22"/>
    </row>
    <row r="4" spans="1:16" ht="15.75">
      <c r="A4" s="22" t="s">
        <v>29</v>
      </c>
      <c r="B4" s="22"/>
      <c r="C4" s="22"/>
      <c r="D4" s="22"/>
      <c r="E4" s="27"/>
      <c r="F4" s="24"/>
      <c r="G4" s="22"/>
      <c r="H4" s="22"/>
      <c r="I4" s="22"/>
      <c r="J4" s="22"/>
      <c r="K4" s="28"/>
      <c r="L4" s="22"/>
      <c r="M4" s="28"/>
      <c r="N4" s="22"/>
      <c r="O4" s="22"/>
      <c r="P4" s="22"/>
    </row>
    <row r="5" spans="1:17" ht="15.75">
      <c r="A5" s="22" t="s">
        <v>59</v>
      </c>
      <c r="B5" s="22"/>
      <c r="C5" s="22"/>
      <c r="D5" s="22"/>
      <c r="E5" s="27"/>
      <c r="F5" s="24"/>
      <c r="G5" s="22"/>
      <c r="H5" s="22"/>
      <c r="I5" s="22"/>
      <c r="J5" s="22"/>
      <c r="K5" s="22"/>
      <c r="L5" s="22"/>
      <c r="M5" s="28"/>
      <c r="O5" s="22"/>
      <c r="P5" s="32" t="s">
        <v>62</v>
      </c>
      <c r="Q5" s="164"/>
    </row>
    <row r="6" spans="1:16" ht="15.75">
      <c r="A6" s="521" t="s">
        <v>30</v>
      </c>
      <c r="B6" s="34" t="s">
        <v>1</v>
      </c>
      <c r="C6" s="33"/>
      <c r="D6" s="33"/>
      <c r="E6" s="35"/>
      <c r="F6" s="36"/>
      <c r="G6" s="577" t="s">
        <v>94</v>
      </c>
      <c r="H6" s="577"/>
      <c r="I6" s="577"/>
      <c r="J6" s="577"/>
      <c r="K6" s="577"/>
      <c r="L6" s="577"/>
      <c r="M6" s="538" t="s">
        <v>43</v>
      </c>
      <c r="N6" s="576"/>
      <c r="O6" s="539"/>
      <c r="P6" s="573" t="s">
        <v>31</v>
      </c>
    </row>
    <row r="7" spans="1:16" ht="15.75">
      <c r="A7" s="522"/>
      <c r="B7" s="40" t="s">
        <v>4</v>
      </c>
      <c r="C7" s="39"/>
      <c r="D7" s="39"/>
      <c r="E7" s="41"/>
      <c r="F7" s="42"/>
      <c r="G7" s="34"/>
      <c r="H7" s="538" t="s">
        <v>33</v>
      </c>
      <c r="I7" s="576"/>
      <c r="J7" s="576"/>
      <c r="K7" s="576"/>
      <c r="L7" s="576"/>
      <c r="M7" s="43"/>
      <c r="N7" s="34"/>
      <c r="O7" s="34"/>
      <c r="P7" s="574"/>
    </row>
    <row r="8" spans="1:16" ht="15.75">
      <c r="A8" s="522"/>
      <c r="B8" s="44" t="s">
        <v>8</v>
      </c>
      <c r="C8" s="39"/>
      <c r="D8" s="39" t="s">
        <v>36</v>
      </c>
      <c r="E8" s="45" t="s">
        <v>35</v>
      </c>
      <c r="F8" s="46" t="s">
        <v>34</v>
      </c>
      <c r="G8" s="39" t="s">
        <v>42</v>
      </c>
      <c r="H8" s="33" t="s">
        <v>12</v>
      </c>
      <c r="I8" s="33" t="s">
        <v>13</v>
      </c>
      <c r="J8" s="23" t="s">
        <v>14</v>
      </c>
      <c r="K8" s="33" t="s">
        <v>15</v>
      </c>
      <c r="L8" s="23" t="s">
        <v>16</v>
      </c>
      <c r="M8" s="47">
        <v>2022</v>
      </c>
      <c r="N8" s="39">
        <v>2023</v>
      </c>
      <c r="O8" s="39">
        <v>2024</v>
      </c>
      <c r="P8" s="574"/>
    </row>
    <row r="9" spans="1:16" ht="15.75">
      <c r="A9" s="522"/>
      <c r="B9" s="44" t="s">
        <v>17</v>
      </c>
      <c r="C9" s="39"/>
      <c r="D9" s="39"/>
      <c r="E9" s="41"/>
      <c r="F9" s="42"/>
      <c r="G9" s="39"/>
      <c r="H9" s="39" t="s">
        <v>19</v>
      </c>
      <c r="I9" s="39" t="s">
        <v>20</v>
      </c>
      <c r="J9" s="23" t="s">
        <v>21</v>
      </c>
      <c r="K9" s="39" t="s">
        <v>22</v>
      </c>
      <c r="L9" s="23" t="s">
        <v>23</v>
      </c>
      <c r="M9" s="48"/>
      <c r="N9" s="39"/>
      <c r="O9" s="39"/>
      <c r="P9" s="574"/>
    </row>
    <row r="10" spans="1:16" ht="15.75">
      <c r="A10" s="525"/>
      <c r="B10" s="50" t="s">
        <v>24</v>
      </c>
      <c r="C10" s="49"/>
      <c r="D10" s="49"/>
      <c r="E10" s="51"/>
      <c r="F10" s="52"/>
      <c r="G10" s="50"/>
      <c r="H10" s="49"/>
      <c r="I10" s="49"/>
      <c r="J10" s="53"/>
      <c r="K10" s="50"/>
      <c r="L10" s="53" t="s">
        <v>25</v>
      </c>
      <c r="M10" s="54"/>
      <c r="N10" s="49"/>
      <c r="O10" s="49"/>
      <c r="P10" s="575"/>
    </row>
    <row r="11" spans="1:16" s="57" customFormat="1" ht="15.75">
      <c r="A11" s="55">
        <v>0</v>
      </c>
      <c r="B11" s="37">
        <v>1</v>
      </c>
      <c r="C11" s="55"/>
      <c r="D11" s="55">
        <v>2</v>
      </c>
      <c r="E11" s="56">
        <v>3</v>
      </c>
      <c r="F11" s="55">
        <v>4</v>
      </c>
      <c r="G11" s="55">
        <v>5</v>
      </c>
      <c r="H11" s="55">
        <v>6</v>
      </c>
      <c r="I11" s="55">
        <v>7</v>
      </c>
      <c r="J11" s="37">
        <v>8</v>
      </c>
      <c r="K11" s="55">
        <v>9</v>
      </c>
      <c r="L11" s="37">
        <v>10</v>
      </c>
      <c r="M11" s="56">
        <v>11</v>
      </c>
      <c r="N11" s="55">
        <v>12</v>
      </c>
      <c r="O11" s="55">
        <v>13</v>
      </c>
      <c r="P11" s="38">
        <v>14</v>
      </c>
    </row>
    <row r="12" spans="1:16" ht="15.75">
      <c r="A12" s="58"/>
      <c r="B12" s="59" t="s">
        <v>54</v>
      </c>
      <c r="C12" s="60" t="s">
        <v>37</v>
      </c>
      <c r="D12" s="61"/>
      <c r="E12" s="62"/>
      <c r="F12" s="63"/>
      <c r="G12" s="64">
        <f>G15+G61</f>
        <v>245008.94</v>
      </c>
      <c r="H12" s="64"/>
      <c r="I12" s="64"/>
      <c r="J12" s="64"/>
      <c r="K12" s="64">
        <f>K15+K61</f>
        <v>245008.94</v>
      </c>
      <c r="L12" s="64"/>
      <c r="M12" s="64">
        <f aca="true" t="shared" si="0" ref="M12:O13">M15+M61</f>
        <v>168727.50999999998</v>
      </c>
      <c r="N12" s="64">
        <f t="shared" si="0"/>
        <v>99166.2</v>
      </c>
      <c r="O12" s="64">
        <f t="shared" si="0"/>
        <v>37251</v>
      </c>
      <c r="P12" s="65"/>
    </row>
    <row r="13" spans="1:16" ht="15.75">
      <c r="A13" s="72"/>
      <c r="B13" s="66" t="s">
        <v>39</v>
      </c>
      <c r="C13" s="67" t="s">
        <v>38</v>
      </c>
      <c r="D13" s="68"/>
      <c r="E13" s="69"/>
      <c r="F13" s="70"/>
      <c r="G13" s="13">
        <f>G16+G62</f>
        <v>76281.43000000001</v>
      </c>
      <c r="H13" s="13"/>
      <c r="I13" s="13"/>
      <c r="J13" s="13"/>
      <c r="K13" s="13">
        <f>K16+K62</f>
        <v>76281.43000000001</v>
      </c>
      <c r="L13" s="13"/>
      <c r="M13" s="13">
        <f t="shared" si="0"/>
        <v>69561.31</v>
      </c>
      <c r="N13" s="13">
        <f t="shared" si="0"/>
        <v>61915.2</v>
      </c>
      <c r="O13" s="13">
        <f t="shared" si="0"/>
        <v>37251</v>
      </c>
      <c r="P13" s="71"/>
    </row>
    <row r="14" spans="1:20" ht="15.75">
      <c r="A14" s="72"/>
      <c r="B14" s="73"/>
      <c r="C14" s="74"/>
      <c r="D14" s="75"/>
      <c r="E14" s="76"/>
      <c r="F14" s="77"/>
      <c r="G14" s="8"/>
      <c r="H14" s="8"/>
      <c r="I14" s="8"/>
      <c r="J14" s="8"/>
      <c r="K14" s="8"/>
      <c r="L14" s="8"/>
      <c r="M14" s="8"/>
      <c r="N14" s="8"/>
      <c r="O14" s="8"/>
      <c r="P14" s="78"/>
      <c r="R14" s="79"/>
      <c r="S14" s="79"/>
      <c r="T14" s="79"/>
    </row>
    <row r="15" spans="1:16" ht="15.75">
      <c r="A15" s="561"/>
      <c r="B15" s="571" t="s">
        <v>55</v>
      </c>
      <c r="C15" s="60" t="s">
        <v>37</v>
      </c>
      <c r="D15" s="61"/>
      <c r="E15" s="62"/>
      <c r="F15" s="63"/>
      <c r="G15" s="64">
        <f>G17</f>
        <v>236213.58000000002</v>
      </c>
      <c r="H15" s="64"/>
      <c r="I15" s="64"/>
      <c r="J15" s="64"/>
      <c r="K15" s="64">
        <f>K17</f>
        <v>236213.58000000002</v>
      </c>
      <c r="L15" s="64"/>
      <c r="M15" s="64">
        <f aca="true" t="shared" si="1" ref="M15:O16">M17</f>
        <v>168727.50999999998</v>
      </c>
      <c r="N15" s="64">
        <f t="shared" si="1"/>
        <v>99166.2</v>
      </c>
      <c r="O15" s="64">
        <f t="shared" si="1"/>
        <v>37251</v>
      </c>
      <c r="P15" s="65"/>
    </row>
    <row r="16" spans="1:18" ht="15.75">
      <c r="A16" s="562"/>
      <c r="B16" s="572"/>
      <c r="C16" s="67" t="s">
        <v>38</v>
      </c>
      <c r="D16" s="68"/>
      <c r="E16" s="69"/>
      <c r="F16" s="70"/>
      <c r="G16" s="13">
        <f>G18</f>
        <v>67486.07</v>
      </c>
      <c r="H16" s="13"/>
      <c r="I16" s="13"/>
      <c r="J16" s="13"/>
      <c r="K16" s="13">
        <f>K18</f>
        <v>67486.07</v>
      </c>
      <c r="L16" s="13"/>
      <c r="M16" s="13">
        <f t="shared" si="1"/>
        <v>69561.31</v>
      </c>
      <c r="N16" s="13">
        <f t="shared" si="1"/>
        <v>61915.2</v>
      </c>
      <c r="O16" s="13">
        <f t="shared" si="1"/>
        <v>37251</v>
      </c>
      <c r="P16" s="71"/>
      <c r="R16" s="79"/>
    </row>
    <row r="17" spans="1:21" ht="15.75">
      <c r="A17" s="72"/>
      <c r="B17" s="59" t="s">
        <v>56</v>
      </c>
      <c r="C17" s="60" t="s">
        <v>37</v>
      </c>
      <c r="D17" s="61"/>
      <c r="E17" s="62"/>
      <c r="F17" s="63"/>
      <c r="G17" s="64">
        <f>G20+G22+G25+G28+G30+G32+G34+G38+G40+G46+G49+G52+G54+G42+G58+G36</f>
        <v>236213.58000000002</v>
      </c>
      <c r="H17" s="64"/>
      <c r="I17" s="64"/>
      <c r="J17" s="64"/>
      <c r="K17" s="64">
        <f>K20+K22+K25+K28+K30+K32+K34+K38+K40+K46+K49+K52+K54+K42+K58+K36</f>
        <v>236213.58000000002</v>
      </c>
      <c r="L17" s="64"/>
      <c r="M17" s="64">
        <f aca="true" t="shared" si="2" ref="M17:O18">M20+M22+M25+M28+M30+M32+M34+M36+M38+M40+M46+M49+M52+M54+M42+M58</f>
        <v>168727.50999999998</v>
      </c>
      <c r="N17" s="64">
        <f t="shared" si="2"/>
        <v>99166.2</v>
      </c>
      <c r="O17" s="64">
        <f t="shared" si="2"/>
        <v>37251</v>
      </c>
      <c r="P17" s="19"/>
      <c r="S17" s="79"/>
      <c r="T17" s="79"/>
      <c r="U17" s="79"/>
    </row>
    <row r="18" spans="1:18" ht="15.75">
      <c r="A18" s="72"/>
      <c r="B18" s="66" t="s">
        <v>41</v>
      </c>
      <c r="C18" s="67" t="s">
        <v>38</v>
      </c>
      <c r="D18" s="68"/>
      <c r="E18" s="69"/>
      <c r="F18" s="70"/>
      <c r="G18" s="13">
        <f>G21+G23+G26+G29+G31+G33+G35+G37+G39+G41+G47+G50+G53+G55+G43+G59</f>
        <v>67486.07</v>
      </c>
      <c r="H18" s="13"/>
      <c r="I18" s="13"/>
      <c r="J18" s="13"/>
      <c r="K18" s="13">
        <f>K21+K23+K26+K29+K31+K33+K35+K37+K39+K41+K47+K50+K53+K55+K43+K59</f>
        <v>67486.07</v>
      </c>
      <c r="L18" s="13"/>
      <c r="M18" s="13">
        <f t="shared" si="2"/>
        <v>69561.31</v>
      </c>
      <c r="N18" s="13">
        <f t="shared" si="2"/>
        <v>61915.2</v>
      </c>
      <c r="O18" s="13">
        <f t="shared" si="2"/>
        <v>37251</v>
      </c>
      <c r="P18" s="21"/>
      <c r="R18" s="79"/>
    </row>
    <row r="19" spans="1:18" ht="15.75">
      <c r="A19" s="72"/>
      <c r="B19" s="73"/>
      <c r="C19" s="74"/>
      <c r="D19" s="75"/>
      <c r="E19" s="76"/>
      <c r="F19" s="77"/>
      <c r="G19" s="8"/>
      <c r="H19" s="8"/>
      <c r="I19" s="8"/>
      <c r="J19" s="8"/>
      <c r="K19" s="8"/>
      <c r="L19" s="8"/>
      <c r="M19" s="164"/>
      <c r="N19" s="8"/>
      <c r="O19" s="8"/>
      <c r="P19" s="80"/>
      <c r="R19" s="79"/>
    </row>
    <row r="20" spans="1:18" ht="15.75">
      <c r="A20" s="72"/>
      <c r="B20" s="81" t="s">
        <v>135</v>
      </c>
      <c r="C20" s="82" t="s">
        <v>37</v>
      </c>
      <c r="D20" s="15" t="s">
        <v>40</v>
      </c>
      <c r="E20" s="16">
        <v>4</v>
      </c>
      <c r="F20" s="17"/>
      <c r="G20" s="18">
        <f>K20</f>
        <v>10250.74</v>
      </c>
      <c r="H20" s="18"/>
      <c r="I20" s="18"/>
      <c r="J20" s="18"/>
      <c r="K20" s="18">
        <v>10250.74</v>
      </c>
      <c r="L20" s="64"/>
      <c r="M20" s="405"/>
      <c r="N20" s="64"/>
      <c r="O20" s="18"/>
      <c r="P20" s="406">
        <v>2018</v>
      </c>
      <c r="R20" s="79"/>
    </row>
    <row r="21" spans="1:16" ht="15.75">
      <c r="A21" s="72"/>
      <c r="B21" s="235" t="s">
        <v>136</v>
      </c>
      <c r="C21" s="84" t="s">
        <v>38</v>
      </c>
      <c r="D21" s="20" t="s">
        <v>40</v>
      </c>
      <c r="E21" s="10">
        <v>4</v>
      </c>
      <c r="F21" s="11"/>
      <c r="G21" s="12">
        <f>K21</f>
        <v>10250.74</v>
      </c>
      <c r="H21" s="12"/>
      <c r="I21" s="12"/>
      <c r="J21" s="12"/>
      <c r="K21" s="12">
        <v>10250.74</v>
      </c>
      <c r="L21" s="13"/>
      <c r="M21" s="407"/>
      <c r="N21" s="13"/>
      <c r="O21" s="12"/>
      <c r="P21" s="408"/>
    </row>
    <row r="22" spans="1:16" ht="15.75">
      <c r="A22" s="72"/>
      <c r="B22" s="81" t="s">
        <v>143</v>
      </c>
      <c r="C22" s="85" t="s">
        <v>37</v>
      </c>
      <c r="D22" s="15" t="s">
        <v>40</v>
      </c>
      <c r="E22" s="16">
        <v>71</v>
      </c>
      <c r="F22" s="17"/>
      <c r="G22" s="18">
        <f>K22</f>
        <v>716.6</v>
      </c>
      <c r="H22" s="18"/>
      <c r="I22" s="18"/>
      <c r="J22" s="18"/>
      <c r="K22" s="18">
        <f>K23</f>
        <v>716.6</v>
      </c>
      <c r="L22" s="64"/>
      <c r="M22" s="405"/>
      <c r="N22" s="64"/>
      <c r="O22" s="18"/>
      <c r="P22" s="406"/>
    </row>
    <row r="23" spans="1:16" ht="15.75">
      <c r="A23" s="72"/>
      <c r="B23" s="86" t="s">
        <v>138</v>
      </c>
      <c r="C23" s="48" t="s">
        <v>38</v>
      </c>
      <c r="D23" s="87" t="s">
        <v>40</v>
      </c>
      <c r="E23" s="5">
        <v>71</v>
      </c>
      <c r="F23" s="6"/>
      <c r="G23" s="7">
        <f>K23</f>
        <v>716.6</v>
      </c>
      <c r="H23" s="7"/>
      <c r="I23" s="7"/>
      <c r="J23" s="7"/>
      <c r="K23" s="7">
        <v>716.6</v>
      </c>
      <c r="L23" s="8"/>
      <c r="M23" s="409"/>
      <c r="N23" s="8"/>
      <c r="O23" s="7"/>
      <c r="P23" s="410" t="s">
        <v>137</v>
      </c>
    </row>
    <row r="24" spans="1:16" ht="15.75">
      <c r="A24" s="72"/>
      <c r="B24" s="83" t="s">
        <v>166</v>
      </c>
      <c r="C24" s="54"/>
      <c r="D24" s="20"/>
      <c r="E24" s="10"/>
      <c r="F24" s="11"/>
      <c r="G24" s="12"/>
      <c r="H24" s="12"/>
      <c r="I24" s="12"/>
      <c r="J24" s="12"/>
      <c r="K24" s="12"/>
      <c r="L24" s="13"/>
      <c r="M24" s="407"/>
      <c r="N24" s="13"/>
      <c r="O24" s="12"/>
      <c r="P24" s="411"/>
    </row>
    <row r="25" spans="1:16" ht="15.75">
      <c r="A25" s="72"/>
      <c r="B25" s="413" t="s">
        <v>144</v>
      </c>
      <c r="C25" s="85" t="s">
        <v>37</v>
      </c>
      <c r="D25" s="15" t="s">
        <v>40</v>
      </c>
      <c r="E25" s="16">
        <v>1</v>
      </c>
      <c r="F25" s="17"/>
      <c r="G25" s="18">
        <f>K25</f>
        <v>1203.05</v>
      </c>
      <c r="H25" s="18"/>
      <c r="I25" s="18"/>
      <c r="J25" s="18"/>
      <c r="K25" s="18">
        <f>K26</f>
        <v>1203.05</v>
      </c>
      <c r="L25" s="64"/>
      <c r="M25" s="405"/>
      <c r="N25" s="64"/>
      <c r="O25" s="18"/>
      <c r="P25" s="410" t="s">
        <v>137</v>
      </c>
    </row>
    <row r="26" spans="1:16" ht="15.75">
      <c r="A26" s="72"/>
      <c r="B26" s="414" t="s">
        <v>139</v>
      </c>
      <c r="C26" s="48" t="s">
        <v>38</v>
      </c>
      <c r="D26" s="87" t="s">
        <v>40</v>
      </c>
      <c r="E26" s="5">
        <v>1</v>
      </c>
      <c r="F26" s="6"/>
      <c r="G26" s="7">
        <f>K26</f>
        <v>1203.05</v>
      </c>
      <c r="H26" s="7"/>
      <c r="I26" s="7"/>
      <c r="J26" s="7"/>
      <c r="K26" s="7">
        <v>1203.05</v>
      </c>
      <c r="L26" s="8"/>
      <c r="M26" s="409"/>
      <c r="N26" s="8"/>
      <c r="O26" s="7"/>
      <c r="P26" s="412"/>
    </row>
    <row r="27" spans="1:16" ht="15.75">
      <c r="A27" s="72"/>
      <c r="B27" s="415" t="s">
        <v>140</v>
      </c>
      <c r="C27" s="88"/>
      <c r="D27" s="88"/>
      <c r="E27" s="416"/>
      <c r="F27" s="11"/>
      <c r="G27" s="12"/>
      <c r="H27" s="12"/>
      <c r="I27" s="12"/>
      <c r="J27" s="12"/>
      <c r="K27" s="12"/>
      <c r="L27" s="13"/>
      <c r="M27" s="407"/>
      <c r="N27" s="13"/>
      <c r="O27" s="12"/>
      <c r="P27" s="411"/>
    </row>
    <row r="28" spans="1:16" ht="15.75">
      <c r="A28" s="72"/>
      <c r="B28" s="81" t="s">
        <v>145</v>
      </c>
      <c r="C28" s="85" t="s">
        <v>37</v>
      </c>
      <c r="D28" s="15" t="s">
        <v>40</v>
      </c>
      <c r="E28" s="16">
        <v>1</v>
      </c>
      <c r="F28" s="17"/>
      <c r="G28" s="18">
        <f>K28</f>
        <v>1245.6</v>
      </c>
      <c r="H28" s="18"/>
      <c r="I28" s="18"/>
      <c r="J28" s="18"/>
      <c r="K28" s="18">
        <f>K29</f>
        <v>1245.6</v>
      </c>
      <c r="L28" s="64"/>
      <c r="M28" s="405"/>
      <c r="N28" s="64"/>
      <c r="O28" s="18"/>
      <c r="P28" s="410" t="s">
        <v>137</v>
      </c>
    </row>
    <row r="29" spans="1:16" ht="15.75">
      <c r="A29" s="72"/>
      <c r="B29" s="83" t="s">
        <v>166</v>
      </c>
      <c r="C29" s="54" t="s">
        <v>38</v>
      </c>
      <c r="D29" s="20" t="s">
        <v>40</v>
      </c>
      <c r="E29" s="10">
        <v>1</v>
      </c>
      <c r="F29" s="11"/>
      <c r="G29" s="12">
        <f>K29</f>
        <v>1245.6</v>
      </c>
      <c r="H29" s="12"/>
      <c r="I29" s="12"/>
      <c r="J29" s="12"/>
      <c r="K29" s="12">
        <v>1245.6</v>
      </c>
      <c r="L29" s="13"/>
      <c r="M29" s="407"/>
      <c r="N29" s="13"/>
      <c r="O29" s="12"/>
      <c r="P29" s="411"/>
    </row>
    <row r="30" spans="1:16" ht="15.75">
      <c r="A30" s="72"/>
      <c r="B30" s="81" t="s">
        <v>146</v>
      </c>
      <c r="C30" s="82" t="s">
        <v>37</v>
      </c>
      <c r="D30" s="15" t="s">
        <v>40</v>
      </c>
      <c r="E30" s="16">
        <v>1</v>
      </c>
      <c r="F30" s="17"/>
      <c r="G30" s="18">
        <f>K30</f>
        <v>778.24</v>
      </c>
      <c r="H30" s="18"/>
      <c r="I30" s="18"/>
      <c r="J30" s="18"/>
      <c r="K30" s="18">
        <f>K31</f>
        <v>778.24</v>
      </c>
      <c r="L30" s="64"/>
      <c r="M30" s="405"/>
      <c r="N30" s="64"/>
      <c r="O30" s="18"/>
      <c r="P30" s="554" t="s">
        <v>137</v>
      </c>
    </row>
    <row r="31" spans="1:16" ht="15.75">
      <c r="A31" s="72"/>
      <c r="B31" s="83" t="s">
        <v>169</v>
      </c>
      <c r="C31" s="84" t="s">
        <v>38</v>
      </c>
      <c r="D31" s="20" t="s">
        <v>40</v>
      </c>
      <c r="E31" s="10">
        <v>1</v>
      </c>
      <c r="F31" s="11"/>
      <c r="G31" s="12">
        <f>K31</f>
        <v>778.24</v>
      </c>
      <c r="H31" s="12"/>
      <c r="I31" s="12"/>
      <c r="J31" s="12"/>
      <c r="K31" s="12">
        <v>778.24</v>
      </c>
      <c r="L31" s="13"/>
      <c r="M31" s="407"/>
      <c r="N31" s="13"/>
      <c r="O31" s="12"/>
      <c r="P31" s="555"/>
    </row>
    <row r="32" spans="1:16" ht="15.75">
      <c r="A32" s="72"/>
      <c r="B32" s="81" t="s">
        <v>147</v>
      </c>
      <c r="C32" s="85" t="s">
        <v>37</v>
      </c>
      <c r="D32" s="15"/>
      <c r="E32" s="16"/>
      <c r="F32" s="17"/>
      <c r="G32" s="18">
        <f aca="true" t="shared" si="3" ref="G32:G39">K32</f>
        <v>1420.79</v>
      </c>
      <c r="H32" s="18"/>
      <c r="I32" s="18"/>
      <c r="J32" s="18"/>
      <c r="K32" s="18">
        <f>K33</f>
        <v>1420.79</v>
      </c>
      <c r="L32" s="64"/>
      <c r="M32" s="405"/>
      <c r="N32" s="64"/>
      <c r="O32" s="18"/>
      <c r="P32" s="554" t="s">
        <v>137</v>
      </c>
    </row>
    <row r="33" spans="1:16" ht="15.75">
      <c r="A33" s="72"/>
      <c r="B33" s="235" t="s">
        <v>170</v>
      </c>
      <c r="C33" s="54" t="s">
        <v>38</v>
      </c>
      <c r="D33" s="20"/>
      <c r="E33" s="10"/>
      <c r="F33" s="11"/>
      <c r="G33" s="12">
        <f t="shared" si="3"/>
        <v>1420.79</v>
      </c>
      <c r="H33" s="12"/>
      <c r="I33" s="12"/>
      <c r="J33" s="12"/>
      <c r="K33" s="12">
        <v>1420.79</v>
      </c>
      <c r="L33" s="13"/>
      <c r="M33" s="407"/>
      <c r="N33" s="13"/>
      <c r="O33" s="12"/>
      <c r="P33" s="555"/>
    </row>
    <row r="34" spans="1:16" ht="15.75">
      <c r="A34" s="72"/>
      <c r="B34" s="417" t="s">
        <v>148</v>
      </c>
      <c r="C34" s="89" t="s">
        <v>37</v>
      </c>
      <c r="D34" s="87" t="s">
        <v>40</v>
      </c>
      <c r="E34" s="5">
        <v>18</v>
      </c>
      <c r="F34" s="6"/>
      <c r="G34" s="7">
        <f t="shared" si="3"/>
        <v>290.36</v>
      </c>
      <c r="H34" s="7"/>
      <c r="I34" s="7"/>
      <c r="J34" s="7"/>
      <c r="K34" s="7">
        <f>K35+M34</f>
        <v>290.36</v>
      </c>
      <c r="L34" s="8"/>
      <c r="M34" s="9"/>
      <c r="N34" s="8"/>
      <c r="O34" s="8"/>
      <c r="P34" s="563" t="s">
        <v>141</v>
      </c>
    </row>
    <row r="35" spans="1:16" ht="15.75">
      <c r="A35" s="72"/>
      <c r="B35" s="418" t="s">
        <v>168</v>
      </c>
      <c r="C35" s="84" t="s">
        <v>38</v>
      </c>
      <c r="D35" s="20" t="s">
        <v>40</v>
      </c>
      <c r="E35" s="10">
        <v>18</v>
      </c>
      <c r="F35" s="11"/>
      <c r="G35" s="12">
        <f t="shared" si="3"/>
        <v>290.36</v>
      </c>
      <c r="H35" s="12"/>
      <c r="I35" s="12"/>
      <c r="J35" s="12"/>
      <c r="K35" s="12">
        <v>290.36</v>
      </c>
      <c r="L35" s="13"/>
      <c r="M35" s="14"/>
      <c r="N35" s="13"/>
      <c r="O35" s="13"/>
      <c r="P35" s="555"/>
    </row>
    <row r="36" spans="1:16" ht="15.75">
      <c r="A36" s="72"/>
      <c r="B36" s="34" t="s">
        <v>149</v>
      </c>
      <c r="C36" s="89" t="s">
        <v>37</v>
      </c>
      <c r="D36" s="276"/>
      <c r="E36" s="277"/>
      <c r="F36" s="419"/>
      <c r="G36" s="279">
        <v>12226.92</v>
      </c>
      <c r="H36" s="279"/>
      <c r="I36" s="279"/>
      <c r="J36" s="279"/>
      <c r="K36" s="279">
        <v>12226.92</v>
      </c>
      <c r="L36" s="420"/>
      <c r="M36" s="421"/>
      <c r="N36" s="279"/>
      <c r="O36" s="279"/>
      <c r="P36" s="556">
        <v>2019</v>
      </c>
    </row>
    <row r="37" spans="1:16" ht="15.75">
      <c r="A37" s="72"/>
      <c r="B37" s="50" t="s">
        <v>167</v>
      </c>
      <c r="C37" s="84" t="s">
        <v>38</v>
      </c>
      <c r="D37" s="244"/>
      <c r="E37" s="245"/>
      <c r="F37" s="246"/>
      <c r="G37" s="248">
        <f t="shared" si="3"/>
        <v>12226.92</v>
      </c>
      <c r="H37" s="248"/>
      <c r="I37" s="248"/>
      <c r="J37" s="248"/>
      <c r="K37" s="248">
        <v>12226.92</v>
      </c>
      <c r="L37" s="248"/>
      <c r="M37" s="422"/>
      <c r="N37" s="248"/>
      <c r="O37" s="248"/>
      <c r="P37" s="557"/>
    </row>
    <row r="38" spans="1:16" ht="15.75">
      <c r="A38" s="72"/>
      <c r="B38" s="423" t="s">
        <v>150</v>
      </c>
      <c r="C38" s="424" t="s">
        <v>37</v>
      </c>
      <c r="D38" s="425" t="s">
        <v>40</v>
      </c>
      <c r="E38" s="426">
        <v>21</v>
      </c>
      <c r="F38" s="314"/>
      <c r="G38" s="427">
        <f t="shared" si="3"/>
        <v>7177.67</v>
      </c>
      <c r="H38" s="427"/>
      <c r="I38" s="427"/>
      <c r="J38" s="427"/>
      <c r="K38" s="427">
        <f>K39+M38</f>
        <v>7177.67</v>
      </c>
      <c r="L38" s="427"/>
      <c r="M38" s="428"/>
      <c r="N38" s="427"/>
      <c r="O38" s="427"/>
      <c r="P38" s="569" t="s">
        <v>141</v>
      </c>
    </row>
    <row r="39" spans="1:16" ht="15.75">
      <c r="A39" s="72"/>
      <c r="B39" s="434" t="s">
        <v>168</v>
      </c>
      <c r="C39" s="429" t="s">
        <v>38</v>
      </c>
      <c r="D39" s="430" t="s">
        <v>40</v>
      </c>
      <c r="E39" s="431">
        <v>21</v>
      </c>
      <c r="F39" s="315"/>
      <c r="G39" s="432">
        <f t="shared" si="3"/>
        <v>7177.67</v>
      </c>
      <c r="H39" s="432"/>
      <c r="I39" s="432"/>
      <c r="J39" s="432"/>
      <c r="K39" s="432">
        <v>7177.67</v>
      </c>
      <c r="L39" s="432"/>
      <c r="M39" s="433"/>
      <c r="N39" s="432"/>
      <c r="O39" s="432"/>
      <c r="P39" s="570"/>
    </row>
    <row r="40" spans="1:16" ht="15.75">
      <c r="A40" s="72"/>
      <c r="B40" s="81" t="s">
        <v>151</v>
      </c>
      <c r="C40" s="82" t="s">
        <v>37</v>
      </c>
      <c r="D40" s="15" t="s">
        <v>40</v>
      </c>
      <c r="E40" s="16">
        <v>3</v>
      </c>
      <c r="F40" s="17"/>
      <c r="G40" s="18">
        <f aca="true" t="shared" si="4" ref="G40:G47">K40</f>
        <v>7818.87</v>
      </c>
      <c r="H40" s="18"/>
      <c r="I40" s="18"/>
      <c r="J40" s="18"/>
      <c r="K40" s="18">
        <f>K41</f>
        <v>7818.87</v>
      </c>
      <c r="L40" s="64"/>
      <c r="M40" s="405"/>
      <c r="N40" s="64"/>
      <c r="O40" s="18"/>
      <c r="P40" s="554" t="s">
        <v>159</v>
      </c>
    </row>
    <row r="41" spans="1:16" ht="15.75">
      <c r="A41" s="72"/>
      <c r="B41" s="235" t="s">
        <v>156</v>
      </c>
      <c r="C41" s="84" t="s">
        <v>38</v>
      </c>
      <c r="D41" s="20" t="s">
        <v>40</v>
      </c>
      <c r="E41" s="10">
        <v>3</v>
      </c>
      <c r="F41" s="11"/>
      <c r="G41" s="12">
        <f t="shared" si="4"/>
        <v>7818.87</v>
      </c>
      <c r="H41" s="12"/>
      <c r="I41" s="12"/>
      <c r="J41" s="12"/>
      <c r="K41" s="12">
        <v>7818.87</v>
      </c>
      <c r="L41" s="13"/>
      <c r="M41" s="407"/>
      <c r="N41" s="13"/>
      <c r="O41" s="12"/>
      <c r="P41" s="555"/>
    </row>
    <row r="42" spans="1:16" ht="15.75">
      <c r="A42" s="72"/>
      <c r="B42" s="34" t="s">
        <v>158</v>
      </c>
      <c r="C42" s="89" t="s">
        <v>37</v>
      </c>
      <c r="D42" s="276"/>
      <c r="E42" s="277"/>
      <c r="F42" s="419"/>
      <c r="G42" s="279">
        <f t="shared" si="4"/>
        <v>2401.75</v>
      </c>
      <c r="H42" s="279"/>
      <c r="I42" s="279"/>
      <c r="J42" s="279"/>
      <c r="K42" s="279">
        <f>K43</f>
        <v>2401.75</v>
      </c>
      <c r="L42" s="279"/>
      <c r="M42" s="447"/>
      <c r="N42" s="279"/>
      <c r="O42" s="279"/>
      <c r="P42" s="556">
        <v>2020</v>
      </c>
    </row>
    <row r="43" spans="1:16" ht="15.75">
      <c r="A43" s="449"/>
      <c r="B43" s="50" t="s">
        <v>157</v>
      </c>
      <c r="C43" s="84" t="s">
        <v>38</v>
      </c>
      <c r="D43" s="244"/>
      <c r="E43" s="245"/>
      <c r="F43" s="246"/>
      <c r="G43" s="248">
        <f t="shared" si="4"/>
        <v>2401.75</v>
      </c>
      <c r="H43" s="248"/>
      <c r="I43" s="248"/>
      <c r="J43" s="248"/>
      <c r="K43" s="248">
        <v>2401.75</v>
      </c>
      <c r="L43" s="248"/>
      <c r="M43" s="448"/>
      <c r="N43" s="248"/>
      <c r="O43" s="248"/>
      <c r="P43" s="557"/>
    </row>
    <row r="44" spans="1:16" ht="15.75">
      <c r="A44" s="450"/>
      <c r="B44" s="116"/>
      <c r="C44" s="451"/>
      <c r="D44" s="436"/>
      <c r="E44" s="437"/>
      <c r="F44" s="438"/>
      <c r="G44" s="439"/>
      <c r="H44" s="439"/>
      <c r="I44" s="439"/>
      <c r="J44" s="439"/>
      <c r="K44" s="439"/>
      <c r="L44" s="439"/>
      <c r="M44" s="439"/>
      <c r="N44" s="439"/>
      <c r="O44" s="439"/>
      <c r="P44" s="452"/>
    </row>
    <row r="45" spans="1:16" ht="15.75">
      <c r="A45" s="450"/>
      <c r="B45" s="116"/>
      <c r="C45" s="451"/>
      <c r="D45" s="436"/>
      <c r="E45" s="437"/>
      <c r="F45" s="438"/>
      <c r="G45" s="439"/>
      <c r="H45" s="439"/>
      <c r="I45" s="439"/>
      <c r="J45" s="439"/>
      <c r="K45" s="439"/>
      <c r="L45" s="439"/>
      <c r="M45" s="439"/>
      <c r="N45" s="439"/>
      <c r="O45" s="439"/>
      <c r="P45" s="452"/>
    </row>
    <row r="46" spans="1:16" ht="15.75">
      <c r="A46" s="440"/>
      <c r="B46" s="81" t="s">
        <v>160</v>
      </c>
      <c r="C46" s="82" t="s">
        <v>37</v>
      </c>
      <c r="D46" s="15" t="s">
        <v>40</v>
      </c>
      <c r="E46" s="16">
        <v>18</v>
      </c>
      <c r="F46" s="17"/>
      <c r="G46" s="100">
        <f t="shared" si="4"/>
        <v>134103.6</v>
      </c>
      <c r="H46" s="18"/>
      <c r="I46" s="18"/>
      <c r="J46" s="18"/>
      <c r="K46" s="18">
        <f>K47+M46</f>
        <v>134103.6</v>
      </c>
      <c r="L46" s="18"/>
      <c r="M46" s="100">
        <f>N46+M47</f>
        <v>126653.4</v>
      </c>
      <c r="N46" s="18">
        <f>O46+N47</f>
        <v>81952.2</v>
      </c>
      <c r="O46" s="19">
        <v>37251</v>
      </c>
      <c r="P46" s="98"/>
    </row>
    <row r="47" spans="1:16" ht="15.75">
      <c r="A47" s="90"/>
      <c r="B47" s="86" t="s">
        <v>63</v>
      </c>
      <c r="C47" s="89" t="s">
        <v>38</v>
      </c>
      <c r="D47" s="87" t="s">
        <v>40</v>
      </c>
      <c r="E47" s="5">
        <v>1</v>
      </c>
      <c r="F47" s="6"/>
      <c r="G47" s="101">
        <f t="shared" si="4"/>
        <v>7450.2</v>
      </c>
      <c r="H47" s="7"/>
      <c r="I47" s="7"/>
      <c r="J47" s="7"/>
      <c r="K47" s="7">
        <v>7450.2</v>
      </c>
      <c r="L47" s="7"/>
      <c r="M47" s="7">
        <v>44701.2</v>
      </c>
      <c r="N47" s="7">
        <v>44701.2</v>
      </c>
      <c r="O47" s="80">
        <v>37251</v>
      </c>
      <c r="P47" s="102" t="s">
        <v>165</v>
      </c>
    </row>
    <row r="48" spans="1:16" ht="15.75">
      <c r="A48" s="90"/>
      <c r="B48" s="83" t="s">
        <v>114</v>
      </c>
      <c r="C48" s="84"/>
      <c r="D48" s="20"/>
      <c r="E48" s="10"/>
      <c r="F48" s="11"/>
      <c r="G48" s="103"/>
      <c r="H48" s="88"/>
      <c r="I48" s="88"/>
      <c r="J48" s="88"/>
      <c r="K48" s="88"/>
      <c r="L48" s="88"/>
      <c r="M48" s="88"/>
      <c r="N48" s="88"/>
      <c r="O48" s="96"/>
      <c r="P48" s="99"/>
    </row>
    <row r="49" spans="1:19" ht="17.25" customHeight="1">
      <c r="A49" s="90"/>
      <c r="B49" s="273" t="s">
        <v>161</v>
      </c>
      <c r="C49" s="85" t="s">
        <v>37</v>
      </c>
      <c r="D49" s="15" t="s">
        <v>40</v>
      </c>
      <c r="E49" s="16">
        <v>1600</v>
      </c>
      <c r="F49" s="106"/>
      <c r="G49" s="18">
        <f>K49</f>
        <v>12253.34</v>
      </c>
      <c r="H49" s="18"/>
      <c r="I49" s="18"/>
      <c r="J49" s="18"/>
      <c r="K49" s="18">
        <f>K50+M49</f>
        <v>12253.34</v>
      </c>
      <c r="L49" s="100"/>
      <c r="M49" s="18">
        <v>7646.11</v>
      </c>
      <c r="N49" s="19"/>
      <c r="O49" s="18"/>
      <c r="P49" s="558" t="s">
        <v>107</v>
      </c>
      <c r="S49" s="79"/>
    </row>
    <row r="50" spans="1:16" ht="18.75" customHeight="1">
      <c r="A50" s="90"/>
      <c r="B50" s="274" t="s">
        <v>64</v>
      </c>
      <c r="C50" s="48" t="s">
        <v>38</v>
      </c>
      <c r="D50" s="87" t="s">
        <v>40</v>
      </c>
      <c r="E50" s="5">
        <v>600</v>
      </c>
      <c r="F50" s="104"/>
      <c r="G50" s="7">
        <f>K50</f>
        <v>4607.23</v>
      </c>
      <c r="H50" s="7"/>
      <c r="I50" s="7"/>
      <c r="J50" s="7"/>
      <c r="K50" s="7">
        <v>4607.23</v>
      </c>
      <c r="L50" s="101"/>
      <c r="M50" s="7">
        <v>7646.11</v>
      </c>
      <c r="N50" s="80"/>
      <c r="O50" s="7"/>
      <c r="P50" s="559"/>
    </row>
    <row r="51" spans="1:16" ht="16.5" customHeight="1">
      <c r="A51" s="90"/>
      <c r="B51" s="441" t="s">
        <v>65</v>
      </c>
      <c r="C51" s="54"/>
      <c r="D51" s="20"/>
      <c r="E51" s="10"/>
      <c r="F51" s="105"/>
      <c r="G51" s="12"/>
      <c r="H51" s="12"/>
      <c r="I51" s="12"/>
      <c r="J51" s="12"/>
      <c r="K51" s="12"/>
      <c r="L51" s="255"/>
      <c r="M51" s="12"/>
      <c r="N51" s="21"/>
      <c r="O51" s="12"/>
      <c r="P51" s="560"/>
    </row>
    <row r="52" spans="1:16" ht="16.5" customHeight="1">
      <c r="A52" s="44"/>
      <c r="B52" s="236" t="s">
        <v>162</v>
      </c>
      <c r="C52" s="275" t="s">
        <v>37</v>
      </c>
      <c r="D52" s="276" t="s">
        <v>40</v>
      </c>
      <c r="E52" s="277">
        <v>20</v>
      </c>
      <c r="F52" s="278"/>
      <c r="G52" s="279">
        <f>K52</f>
        <v>476</v>
      </c>
      <c r="H52" s="279"/>
      <c r="I52" s="279"/>
      <c r="J52" s="279"/>
      <c r="K52" s="279">
        <f>K53+M52</f>
        <v>476</v>
      </c>
      <c r="L52" s="18"/>
      <c r="M52" s="91"/>
      <c r="N52" s="18"/>
      <c r="O52" s="18"/>
      <c r="P52" s="554" t="s">
        <v>108</v>
      </c>
    </row>
    <row r="53" spans="1:16" ht="16.5" customHeight="1">
      <c r="A53" s="44"/>
      <c r="B53" s="235" t="s">
        <v>70</v>
      </c>
      <c r="C53" s="281" t="s">
        <v>38</v>
      </c>
      <c r="D53" s="244" t="s">
        <v>40</v>
      </c>
      <c r="E53" s="245">
        <v>20</v>
      </c>
      <c r="F53" s="282"/>
      <c r="G53" s="248">
        <f>K53</f>
        <v>476</v>
      </c>
      <c r="H53" s="248"/>
      <c r="I53" s="248"/>
      <c r="J53" s="248"/>
      <c r="K53" s="248">
        <v>476</v>
      </c>
      <c r="L53" s="12"/>
      <c r="M53" s="14"/>
      <c r="N53" s="12"/>
      <c r="O53" s="12"/>
      <c r="P53" s="555"/>
    </row>
    <row r="54" spans="1:16" ht="16.5" customHeight="1">
      <c r="A54" s="44"/>
      <c r="B54" s="236" t="s">
        <v>163</v>
      </c>
      <c r="C54" s="369" t="s">
        <v>37</v>
      </c>
      <c r="D54" s="276" t="s">
        <v>40</v>
      </c>
      <c r="E54" s="277"/>
      <c r="F54" s="278"/>
      <c r="G54" s="279">
        <f>K54</f>
        <v>34429</v>
      </c>
      <c r="H54" s="279"/>
      <c r="I54" s="279"/>
      <c r="J54" s="279"/>
      <c r="K54" s="279">
        <f>K55+M54</f>
        <v>34429</v>
      </c>
      <c r="L54" s="18"/>
      <c r="M54" s="428">
        <f>M55+N54</f>
        <v>34428</v>
      </c>
      <c r="N54" s="427">
        <v>17214</v>
      </c>
      <c r="O54" s="18"/>
      <c r="P54" s="554" t="s">
        <v>175</v>
      </c>
    </row>
    <row r="55" spans="1:16" ht="16.5" customHeight="1">
      <c r="A55" s="44"/>
      <c r="B55" s="272" t="s">
        <v>111</v>
      </c>
      <c r="C55" s="367" t="s">
        <v>38</v>
      </c>
      <c r="D55" s="363" t="s">
        <v>40</v>
      </c>
      <c r="E55" s="371"/>
      <c r="F55" s="368"/>
      <c r="G55" s="366">
        <f>K55</f>
        <v>1</v>
      </c>
      <c r="H55" s="366"/>
      <c r="I55" s="366"/>
      <c r="J55" s="366"/>
      <c r="K55" s="366">
        <v>1</v>
      </c>
      <c r="L55" s="7"/>
      <c r="M55" s="467">
        <v>17214</v>
      </c>
      <c r="N55" s="468">
        <v>17214</v>
      </c>
      <c r="O55" s="7"/>
      <c r="P55" s="563"/>
    </row>
    <row r="56" spans="1:16" ht="16.5" customHeight="1">
      <c r="A56" s="44"/>
      <c r="B56" s="272" t="s">
        <v>112</v>
      </c>
      <c r="C56" s="367"/>
      <c r="D56" s="363"/>
      <c r="E56" s="364"/>
      <c r="F56" s="368"/>
      <c r="G56" s="366"/>
      <c r="H56" s="366"/>
      <c r="I56" s="366"/>
      <c r="J56" s="366"/>
      <c r="K56" s="366"/>
      <c r="L56" s="7"/>
      <c r="M56" s="165"/>
      <c r="N56" s="7"/>
      <c r="O56" s="7"/>
      <c r="P56" s="563"/>
    </row>
    <row r="57" spans="1:16" ht="16.5" customHeight="1">
      <c r="A57" s="44"/>
      <c r="B57" s="235" t="s">
        <v>113</v>
      </c>
      <c r="C57" s="370"/>
      <c r="D57" s="244"/>
      <c r="E57" s="245"/>
      <c r="F57" s="282"/>
      <c r="G57" s="248"/>
      <c r="H57" s="248"/>
      <c r="I57" s="248"/>
      <c r="J57" s="248"/>
      <c r="K57" s="248"/>
      <c r="L57" s="12"/>
      <c r="M57" s="14"/>
      <c r="N57" s="12"/>
      <c r="O57" s="12"/>
      <c r="P57" s="555"/>
    </row>
    <row r="58" spans="1:16" ht="16.5" customHeight="1">
      <c r="A58" s="44"/>
      <c r="B58" s="81" t="s">
        <v>164</v>
      </c>
      <c r="C58" s="82" t="s">
        <v>37</v>
      </c>
      <c r="D58" s="15" t="s">
        <v>40</v>
      </c>
      <c r="E58" s="16">
        <v>3</v>
      </c>
      <c r="F58" s="17"/>
      <c r="G58" s="18">
        <f>K58</f>
        <v>9421.05</v>
      </c>
      <c r="H58" s="18"/>
      <c r="I58" s="18"/>
      <c r="J58" s="18"/>
      <c r="K58" s="18">
        <f>K59</f>
        <v>9421.05</v>
      </c>
      <c r="L58" s="64"/>
      <c r="M58" s="405"/>
      <c r="N58" s="64"/>
      <c r="O58" s="18"/>
      <c r="P58" s="554" t="s">
        <v>178</v>
      </c>
    </row>
    <row r="59" spans="1:16" ht="16.5" customHeight="1">
      <c r="A59" s="44"/>
      <c r="B59" s="235"/>
      <c r="C59" s="84" t="s">
        <v>38</v>
      </c>
      <c r="D59" s="20" t="s">
        <v>40</v>
      </c>
      <c r="E59" s="10">
        <v>3</v>
      </c>
      <c r="F59" s="11"/>
      <c r="G59" s="7">
        <f>K59</f>
        <v>9421.05</v>
      </c>
      <c r="H59" s="7"/>
      <c r="I59" s="7"/>
      <c r="J59" s="7"/>
      <c r="K59" s="7">
        <v>9421.05</v>
      </c>
      <c r="L59" s="13"/>
      <c r="M59" s="407"/>
      <c r="N59" s="13"/>
      <c r="O59" s="12"/>
      <c r="P59" s="555"/>
    </row>
    <row r="60" spans="1:16" ht="16.5" customHeight="1">
      <c r="A60" s="44"/>
      <c r="B60" s="272"/>
      <c r="C60" s="451"/>
      <c r="D60" s="87"/>
      <c r="E60" s="5"/>
      <c r="F60" s="491"/>
      <c r="G60" s="493"/>
      <c r="H60" s="493"/>
      <c r="I60" s="493"/>
      <c r="J60" s="493"/>
      <c r="K60" s="493"/>
      <c r="L60" s="492"/>
      <c r="M60" s="164"/>
      <c r="N60" s="8"/>
      <c r="O60" s="7"/>
      <c r="P60" s="486"/>
    </row>
    <row r="61" spans="1:16" ht="15.75">
      <c r="A61" s="44"/>
      <c r="B61" s="59" t="s">
        <v>71</v>
      </c>
      <c r="C61" s="280" t="s">
        <v>37</v>
      </c>
      <c r="D61" s="15"/>
      <c r="E61" s="16"/>
      <c r="F61" s="398"/>
      <c r="G61" s="465">
        <f>G64+G67+G70+G72+G75+G77+G79+G82+G87+G90</f>
        <v>8795.36</v>
      </c>
      <c r="H61" s="465"/>
      <c r="I61" s="465"/>
      <c r="J61" s="465"/>
      <c r="K61" s="465">
        <f>K64+K67+K70+K72+K75+K77+K79+K82+K87+K90</f>
        <v>8795.36</v>
      </c>
      <c r="L61" s="463"/>
      <c r="M61" s="63"/>
      <c r="N61" s="63"/>
      <c r="O61" s="63"/>
      <c r="P61" s="98"/>
    </row>
    <row r="62" spans="1:16" ht="15.75">
      <c r="A62" s="44"/>
      <c r="B62" s="66" t="s">
        <v>53</v>
      </c>
      <c r="C62" s="97" t="s">
        <v>38</v>
      </c>
      <c r="D62" s="20"/>
      <c r="E62" s="10"/>
      <c r="F62" s="400"/>
      <c r="G62" s="271">
        <f>G65+G68+G71+G73+G76+G78+G80+G83+G88+G91</f>
        <v>8795.36</v>
      </c>
      <c r="H62" s="271"/>
      <c r="I62" s="271"/>
      <c r="J62" s="271"/>
      <c r="K62" s="271">
        <f>K65+K68+K71+K73+K76+K78+K80+K83+K88+K91</f>
        <v>8795.36</v>
      </c>
      <c r="L62" s="464"/>
      <c r="M62" s="271"/>
      <c r="N62" s="271"/>
      <c r="O62" s="271"/>
      <c r="P62" s="99"/>
    </row>
    <row r="63" spans="1:16" ht="15.75">
      <c r="A63" s="44"/>
      <c r="B63" s="494"/>
      <c r="C63" s="451"/>
      <c r="D63" s="87"/>
      <c r="E63" s="5"/>
      <c r="F63" s="491"/>
      <c r="G63" s="497"/>
      <c r="H63" s="497"/>
      <c r="I63" s="497"/>
      <c r="J63" s="497"/>
      <c r="K63" s="497"/>
      <c r="L63" s="496"/>
      <c r="M63" s="495"/>
      <c r="N63" s="496"/>
      <c r="O63" s="495"/>
      <c r="P63" s="102"/>
    </row>
    <row r="64" spans="1:16" ht="17.25" customHeight="1">
      <c r="A64" s="44"/>
      <c r="B64" s="107" t="s">
        <v>76</v>
      </c>
      <c r="C64" s="85" t="s">
        <v>37</v>
      </c>
      <c r="D64" s="15"/>
      <c r="E64" s="16"/>
      <c r="F64" s="17"/>
      <c r="G64" s="115">
        <f>K64</f>
        <v>524</v>
      </c>
      <c r="H64" s="77"/>
      <c r="I64" s="77"/>
      <c r="J64" s="77"/>
      <c r="K64" s="115">
        <f>K65+M64</f>
        <v>524</v>
      </c>
      <c r="L64" s="110"/>
      <c r="M64" s="110"/>
      <c r="N64" s="109"/>
      <c r="O64" s="110"/>
      <c r="P64" s="558" t="s">
        <v>108</v>
      </c>
    </row>
    <row r="65" spans="1:16" ht="17.25" customHeight="1">
      <c r="A65" s="44"/>
      <c r="B65" s="116" t="s">
        <v>72</v>
      </c>
      <c r="C65" s="48" t="s">
        <v>38</v>
      </c>
      <c r="D65" s="87"/>
      <c r="E65" s="5"/>
      <c r="F65" s="6"/>
      <c r="G65" s="115">
        <f>K65</f>
        <v>524</v>
      </c>
      <c r="H65" s="77"/>
      <c r="I65" s="77"/>
      <c r="J65" s="77"/>
      <c r="K65" s="115">
        <v>524</v>
      </c>
      <c r="L65" s="112"/>
      <c r="M65" s="112"/>
      <c r="N65" s="111"/>
      <c r="O65" s="112"/>
      <c r="P65" s="559"/>
    </row>
    <row r="66" spans="1:16" ht="17.25" customHeight="1">
      <c r="A66" s="44"/>
      <c r="B66" s="83" t="s">
        <v>73</v>
      </c>
      <c r="C66" s="54"/>
      <c r="D66" s="20"/>
      <c r="E66" s="10"/>
      <c r="F66" s="11"/>
      <c r="G66" s="210"/>
      <c r="H66" s="70"/>
      <c r="I66" s="70"/>
      <c r="J66" s="70"/>
      <c r="K66" s="210"/>
      <c r="L66" s="114"/>
      <c r="M66" s="114"/>
      <c r="N66" s="209"/>
      <c r="O66" s="114"/>
      <c r="P66" s="560"/>
    </row>
    <row r="67" spans="1:16" ht="17.25" customHeight="1">
      <c r="A67" s="44"/>
      <c r="B67" s="107" t="s">
        <v>77</v>
      </c>
      <c r="C67" s="85" t="s">
        <v>37</v>
      </c>
      <c r="D67" s="15"/>
      <c r="E67" s="16"/>
      <c r="F67" s="17"/>
      <c r="G67" s="208">
        <f>K67</f>
        <v>493</v>
      </c>
      <c r="H67" s="63"/>
      <c r="I67" s="63"/>
      <c r="J67" s="63"/>
      <c r="K67" s="208">
        <f>K68+M67</f>
        <v>493</v>
      </c>
      <c r="L67" s="110"/>
      <c r="M67" s="110"/>
      <c r="N67" s="109"/>
      <c r="O67" s="110"/>
      <c r="P67" s="558" t="s">
        <v>108</v>
      </c>
    </row>
    <row r="68" spans="1:16" ht="17.25" customHeight="1">
      <c r="A68" s="44"/>
      <c r="B68" s="116" t="s">
        <v>74</v>
      </c>
      <c r="C68" s="48" t="s">
        <v>38</v>
      </c>
      <c r="D68" s="87"/>
      <c r="E68" s="5"/>
      <c r="F68" s="6"/>
      <c r="G68" s="115">
        <f>K68</f>
        <v>493</v>
      </c>
      <c r="H68" s="77"/>
      <c r="I68" s="77"/>
      <c r="J68" s="77"/>
      <c r="K68" s="115">
        <v>493</v>
      </c>
      <c r="L68" s="112"/>
      <c r="M68" s="112"/>
      <c r="N68" s="111"/>
      <c r="O68" s="112"/>
      <c r="P68" s="559"/>
    </row>
    <row r="69" spans="1:16" ht="17.25" customHeight="1">
      <c r="A69" s="44"/>
      <c r="B69" s="108" t="s">
        <v>75</v>
      </c>
      <c r="C69" s="54"/>
      <c r="D69" s="20"/>
      <c r="E69" s="10"/>
      <c r="F69" s="11"/>
      <c r="G69" s="70"/>
      <c r="H69" s="70"/>
      <c r="I69" s="70"/>
      <c r="J69" s="70"/>
      <c r="K69" s="70"/>
      <c r="L69" s="114"/>
      <c r="M69" s="114"/>
      <c r="N69" s="209"/>
      <c r="O69" s="114"/>
      <c r="P69" s="560"/>
    </row>
    <row r="70" spans="1:16" ht="15.75">
      <c r="A70" s="44"/>
      <c r="B70" s="236" t="s">
        <v>185</v>
      </c>
      <c r="C70" s="226" t="s">
        <v>37</v>
      </c>
      <c r="D70" s="227"/>
      <c r="E70" s="228"/>
      <c r="F70" s="229"/>
      <c r="G70" s="227">
        <f>K70</f>
        <v>138.32</v>
      </c>
      <c r="H70" s="228"/>
      <c r="I70" s="227"/>
      <c r="J70" s="229"/>
      <c r="K70" s="227">
        <f>K71+M70</f>
        <v>138.32</v>
      </c>
      <c r="L70" s="228"/>
      <c r="M70" s="227"/>
      <c r="N70" s="228"/>
      <c r="O70" s="227"/>
      <c r="P70" s="552" t="s">
        <v>108</v>
      </c>
    </row>
    <row r="71" spans="1:16" ht="15.75">
      <c r="A71" s="44"/>
      <c r="B71" s="235" t="s">
        <v>82</v>
      </c>
      <c r="C71" s="237" t="s">
        <v>38</v>
      </c>
      <c r="D71" s="234"/>
      <c r="E71" s="238"/>
      <c r="F71" s="239"/>
      <c r="G71" s="234">
        <f>K71</f>
        <v>138.32</v>
      </c>
      <c r="H71" s="238"/>
      <c r="I71" s="234"/>
      <c r="J71" s="239"/>
      <c r="K71" s="234">
        <v>138.32</v>
      </c>
      <c r="L71" s="238"/>
      <c r="M71" s="234"/>
      <c r="N71" s="238"/>
      <c r="O71" s="234"/>
      <c r="P71" s="553"/>
    </row>
    <row r="72" spans="1:16" ht="15.75">
      <c r="A72" s="44"/>
      <c r="B72" s="240" t="s">
        <v>186</v>
      </c>
      <c r="C72" s="226" t="s">
        <v>37</v>
      </c>
      <c r="D72" s="227"/>
      <c r="E72" s="227"/>
      <c r="F72" s="227"/>
      <c r="G72" s="227">
        <f>K72</f>
        <v>895.2</v>
      </c>
      <c r="H72" s="227"/>
      <c r="I72" s="227"/>
      <c r="J72" s="227"/>
      <c r="K72" s="227">
        <f>K73+M72</f>
        <v>895.2</v>
      </c>
      <c r="L72" s="227"/>
      <c r="M72" s="227"/>
      <c r="N72" s="227"/>
      <c r="O72" s="227"/>
      <c r="P72" s="564" t="s">
        <v>108</v>
      </c>
    </row>
    <row r="73" spans="1:16" ht="15.75">
      <c r="A73" s="44"/>
      <c r="B73" s="241" t="s">
        <v>83</v>
      </c>
      <c r="C73" s="237" t="s">
        <v>38</v>
      </c>
      <c r="D73" s="234"/>
      <c r="E73" s="234"/>
      <c r="F73" s="234"/>
      <c r="G73" s="234">
        <f>K73</f>
        <v>895.2</v>
      </c>
      <c r="H73" s="234"/>
      <c r="I73" s="234"/>
      <c r="J73" s="234"/>
      <c r="K73" s="234">
        <v>895.2</v>
      </c>
      <c r="L73" s="234"/>
      <c r="M73" s="234"/>
      <c r="N73" s="234"/>
      <c r="O73" s="234"/>
      <c r="P73" s="565"/>
    </row>
    <row r="74" spans="1:16" ht="15.75">
      <c r="A74" s="44"/>
      <c r="B74" s="241" t="s">
        <v>84</v>
      </c>
      <c r="C74" s="362"/>
      <c r="D74" s="363"/>
      <c r="E74" s="364"/>
      <c r="F74" s="365"/>
      <c r="G74" s="376"/>
      <c r="H74" s="376"/>
      <c r="I74" s="376"/>
      <c r="J74" s="376"/>
      <c r="K74" s="376"/>
      <c r="L74" s="366"/>
      <c r="M74" s="366"/>
      <c r="N74" s="366"/>
      <c r="O74" s="366"/>
      <c r="P74" s="565"/>
    </row>
    <row r="75" spans="1:16" ht="15.75">
      <c r="A75" s="44"/>
      <c r="B75" s="336" t="s">
        <v>187</v>
      </c>
      <c r="C75" s="226" t="s">
        <v>37</v>
      </c>
      <c r="D75" s="227"/>
      <c r="E75" s="228"/>
      <c r="F75" s="229"/>
      <c r="G75" s="227">
        <f aca="true" t="shared" si="5" ref="G75:G80">K75</f>
        <v>484.93</v>
      </c>
      <c r="H75" s="228"/>
      <c r="I75" s="227"/>
      <c r="J75" s="229"/>
      <c r="K75" s="227">
        <f>K76+M75</f>
        <v>484.93</v>
      </c>
      <c r="L75" s="228"/>
      <c r="M75" s="227"/>
      <c r="N75" s="228"/>
      <c r="O75" s="227"/>
      <c r="P75" s="552" t="s">
        <v>108</v>
      </c>
    </row>
    <row r="76" spans="1:16" ht="31.5">
      <c r="A76" s="44"/>
      <c r="B76" s="337" t="s">
        <v>92</v>
      </c>
      <c r="C76" s="230" t="s">
        <v>38</v>
      </c>
      <c r="D76" s="231"/>
      <c r="E76" s="232"/>
      <c r="F76" s="233"/>
      <c r="G76" s="231">
        <f t="shared" si="5"/>
        <v>484.93</v>
      </c>
      <c r="H76" s="232"/>
      <c r="I76" s="231"/>
      <c r="J76" s="233"/>
      <c r="K76" s="231">
        <v>484.93</v>
      </c>
      <c r="L76" s="232"/>
      <c r="M76" s="231"/>
      <c r="N76" s="232"/>
      <c r="O76" s="231"/>
      <c r="P76" s="553"/>
    </row>
    <row r="77" spans="1:16" ht="15.75">
      <c r="A77" s="44"/>
      <c r="B77" s="242" t="s">
        <v>188</v>
      </c>
      <c r="C77" s="226" t="s">
        <v>37</v>
      </c>
      <c r="D77" s="227"/>
      <c r="E77" s="228"/>
      <c r="F77" s="229"/>
      <c r="G77" s="227">
        <f t="shared" si="5"/>
        <v>269.3</v>
      </c>
      <c r="H77" s="228"/>
      <c r="I77" s="227"/>
      <c r="J77" s="229"/>
      <c r="K77" s="227">
        <f>K78+M77</f>
        <v>269.3</v>
      </c>
      <c r="L77" s="228"/>
      <c r="M77" s="227"/>
      <c r="N77" s="228"/>
      <c r="O77" s="227"/>
      <c r="P77" s="552" t="s">
        <v>108</v>
      </c>
    </row>
    <row r="78" spans="1:16" ht="15.75">
      <c r="A78" s="44"/>
      <c r="B78" s="343" t="s">
        <v>95</v>
      </c>
      <c r="C78" s="230" t="s">
        <v>38</v>
      </c>
      <c r="D78" s="231"/>
      <c r="E78" s="232"/>
      <c r="F78" s="233"/>
      <c r="G78" s="231">
        <f t="shared" si="5"/>
        <v>269.3</v>
      </c>
      <c r="H78" s="232"/>
      <c r="I78" s="231"/>
      <c r="J78" s="233"/>
      <c r="K78" s="231">
        <v>269.3</v>
      </c>
      <c r="L78" s="232"/>
      <c r="M78" s="231"/>
      <c r="N78" s="232"/>
      <c r="O78" s="231"/>
      <c r="P78" s="553"/>
    </row>
    <row r="79" spans="1:16" ht="15.75">
      <c r="A79" s="44"/>
      <c r="B79" s="236" t="s">
        <v>189</v>
      </c>
      <c r="C79" s="226" t="s">
        <v>37</v>
      </c>
      <c r="D79" s="227"/>
      <c r="E79" s="227"/>
      <c r="F79" s="227"/>
      <c r="G79" s="227">
        <f t="shared" si="5"/>
        <v>1441.29</v>
      </c>
      <c r="H79" s="227"/>
      <c r="I79" s="227"/>
      <c r="J79" s="227"/>
      <c r="K79" s="227">
        <f>K80+M79</f>
        <v>1441.29</v>
      </c>
      <c r="L79" s="227"/>
      <c r="M79" s="227"/>
      <c r="N79" s="227"/>
      <c r="O79" s="227"/>
      <c r="P79" s="564" t="s">
        <v>108</v>
      </c>
    </row>
    <row r="80" spans="1:16" ht="15.75">
      <c r="A80" s="44"/>
      <c r="B80" s="272" t="s">
        <v>66</v>
      </c>
      <c r="C80" s="237" t="s">
        <v>38</v>
      </c>
      <c r="D80" s="234"/>
      <c r="E80" s="234"/>
      <c r="F80" s="234"/>
      <c r="G80" s="234">
        <f t="shared" si="5"/>
        <v>1441.29</v>
      </c>
      <c r="H80" s="234"/>
      <c r="I80" s="234"/>
      <c r="J80" s="234"/>
      <c r="K80" s="234">
        <v>1441.29</v>
      </c>
      <c r="L80" s="234"/>
      <c r="M80" s="234"/>
      <c r="N80" s="234"/>
      <c r="O80" s="234"/>
      <c r="P80" s="565"/>
    </row>
    <row r="81" spans="1:16" ht="15.75">
      <c r="A81" s="44"/>
      <c r="B81" s="235" t="s">
        <v>85</v>
      </c>
      <c r="C81" s="243"/>
      <c r="D81" s="244"/>
      <c r="E81" s="245"/>
      <c r="F81" s="246"/>
      <c r="G81" s="247"/>
      <c r="H81" s="247"/>
      <c r="I81" s="247"/>
      <c r="J81" s="247"/>
      <c r="K81" s="247"/>
      <c r="L81" s="248"/>
      <c r="M81" s="248"/>
      <c r="N81" s="248"/>
      <c r="O81" s="248"/>
      <c r="P81" s="566"/>
    </row>
    <row r="82" spans="1:16" ht="15.75">
      <c r="A82" s="44"/>
      <c r="B82" s="236" t="s">
        <v>190</v>
      </c>
      <c r="C82" s="226" t="s">
        <v>37</v>
      </c>
      <c r="D82" s="227"/>
      <c r="E82" s="227"/>
      <c r="F82" s="227"/>
      <c r="G82" s="227">
        <f>K82</f>
        <v>1477.56</v>
      </c>
      <c r="H82" s="227"/>
      <c r="I82" s="227"/>
      <c r="J82" s="227"/>
      <c r="K82" s="227">
        <f>K83+M82</f>
        <v>1477.56</v>
      </c>
      <c r="L82" s="227"/>
      <c r="M82" s="227"/>
      <c r="N82" s="227"/>
      <c r="O82" s="227"/>
      <c r="P82" s="564" t="s">
        <v>108</v>
      </c>
    </row>
    <row r="83" spans="1:16" ht="15.75">
      <c r="A83" s="44"/>
      <c r="B83" s="272" t="s">
        <v>67</v>
      </c>
      <c r="C83" s="237" t="s">
        <v>38</v>
      </c>
      <c r="D83" s="234"/>
      <c r="E83" s="234"/>
      <c r="F83" s="234"/>
      <c r="G83" s="234">
        <f>K83</f>
        <v>1477.56</v>
      </c>
      <c r="H83" s="234"/>
      <c r="I83" s="234"/>
      <c r="J83" s="234"/>
      <c r="K83" s="234">
        <v>1477.56</v>
      </c>
      <c r="L83" s="234"/>
      <c r="M83" s="234"/>
      <c r="N83" s="234"/>
      <c r="O83" s="234"/>
      <c r="P83" s="565"/>
    </row>
    <row r="84" spans="1:16" ht="15.75">
      <c r="A84" s="50"/>
      <c r="B84" s="343" t="s">
        <v>86</v>
      </c>
      <c r="C84" s="243"/>
      <c r="D84" s="244"/>
      <c r="E84" s="245"/>
      <c r="F84" s="246"/>
      <c r="G84" s="247"/>
      <c r="H84" s="247"/>
      <c r="I84" s="247"/>
      <c r="J84" s="247"/>
      <c r="K84" s="247"/>
      <c r="L84" s="248"/>
      <c r="M84" s="248"/>
      <c r="N84" s="248"/>
      <c r="O84" s="248"/>
      <c r="P84" s="566"/>
    </row>
    <row r="85" spans="1:16" ht="15.75">
      <c r="A85" s="116"/>
      <c r="B85" s="475"/>
      <c r="C85" s="367"/>
      <c r="D85" s="436"/>
      <c r="E85" s="437"/>
      <c r="F85" s="438"/>
      <c r="G85" s="498"/>
      <c r="H85" s="498"/>
      <c r="I85" s="498"/>
      <c r="J85" s="498"/>
      <c r="K85" s="498"/>
      <c r="L85" s="439"/>
      <c r="M85" s="439"/>
      <c r="N85" s="439"/>
      <c r="O85" s="439"/>
      <c r="P85" s="478"/>
    </row>
    <row r="86" spans="1:16" ht="15.75">
      <c r="A86" s="116"/>
      <c r="B86" s="475"/>
      <c r="C86" s="367"/>
      <c r="D86" s="436"/>
      <c r="E86" s="437"/>
      <c r="F86" s="438"/>
      <c r="G86" s="498"/>
      <c r="H86" s="498"/>
      <c r="I86" s="498"/>
      <c r="J86" s="498"/>
      <c r="K86" s="498"/>
      <c r="L86" s="439"/>
      <c r="M86" s="439"/>
      <c r="N86" s="439"/>
      <c r="O86" s="439"/>
      <c r="P86" s="478"/>
    </row>
    <row r="87" spans="1:16" ht="15.75">
      <c r="A87" s="34"/>
      <c r="B87" s="341" t="s">
        <v>191</v>
      </c>
      <c r="C87" s="226" t="s">
        <v>37</v>
      </c>
      <c r="D87" s="227"/>
      <c r="E87" s="227"/>
      <c r="F87" s="227"/>
      <c r="G87" s="227">
        <f>K87</f>
        <v>71.76</v>
      </c>
      <c r="H87" s="227"/>
      <c r="I87" s="227"/>
      <c r="J87" s="227"/>
      <c r="K87" s="227">
        <f>K88+M87</f>
        <v>71.76</v>
      </c>
      <c r="L87" s="227"/>
      <c r="M87" s="227"/>
      <c r="N87" s="227"/>
      <c r="O87" s="227"/>
      <c r="P87" s="564" t="s">
        <v>108</v>
      </c>
    </row>
    <row r="88" spans="1:16" ht="15.75">
      <c r="A88" s="44"/>
      <c r="B88" s="342" t="s">
        <v>69</v>
      </c>
      <c r="C88" s="237" t="s">
        <v>38</v>
      </c>
      <c r="D88" s="234"/>
      <c r="E88" s="234"/>
      <c r="F88" s="234"/>
      <c r="G88" s="234">
        <f>K88</f>
        <v>71.76</v>
      </c>
      <c r="H88" s="234"/>
      <c r="I88" s="234"/>
      <c r="J88" s="234"/>
      <c r="K88" s="234">
        <v>71.76</v>
      </c>
      <c r="L88" s="234"/>
      <c r="M88" s="234"/>
      <c r="N88" s="234"/>
      <c r="O88" s="234"/>
      <c r="P88" s="565"/>
    </row>
    <row r="89" spans="1:16" ht="15.75">
      <c r="A89" s="44"/>
      <c r="B89" s="343" t="s">
        <v>87</v>
      </c>
      <c r="C89" s="243"/>
      <c r="D89" s="244"/>
      <c r="E89" s="245"/>
      <c r="F89" s="246"/>
      <c r="G89" s="247"/>
      <c r="H89" s="247"/>
      <c r="I89" s="247"/>
      <c r="J89" s="247"/>
      <c r="K89" s="247"/>
      <c r="L89" s="248"/>
      <c r="M89" s="248"/>
      <c r="N89" s="248"/>
      <c r="O89" s="248"/>
      <c r="P89" s="566"/>
    </row>
    <row r="90" spans="1:16" ht="15.75">
      <c r="A90" s="44"/>
      <c r="B90" s="236" t="s">
        <v>192</v>
      </c>
      <c r="C90" s="226" t="s">
        <v>37</v>
      </c>
      <c r="D90" s="227"/>
      <c r="E90" s="227"/>
      <c r="F90" s="227"/>
      <c r="G90" s="227">
        <v>3000</v>
      </c>
      <c r="H90" s="227"/>
      <c r="I90" s="227"/>
      <c r="J90" s="227"/>
      <c r="K90" s="227">
        <v>3000</v>
      </c>
      <c r="L90" s="227"/>
      <c r="M90" s="227"/>
      <c r="N90" s="227"/>
      <c r="O90" s="227"/>
      <c r="P90" s="564" t="s">
        <v>108</v>
      </c>
    </row>
    <row r="91" spans="1:16" ht="15.75">
      <c r="A91" s="50"/>
      <c r="B91" s="235"/>
      <c r="C91" s="230" t="s">
        <v>38</v>
      </c>
      <c r="D91" s="231"/>
      <c r="E91" s="231"/>
      <c r="F91" s="231"/>
      <c r="G91" s="231">
        <v>3000</v>
      </c>
      <c r="H91" s="231"/>
      <c r="I91" s="231"/>
      <c r="J91" s="231"/>
      <c r="K91" s="231">
        <v>3000</v>
      </c>
      <c r="L91" s="231"/>
      <c r="M91" s="231"/>
      <c r="N91" s="231"/>
      <c r="O91" s="231"/>
      <c r="P91" s="566"/>
    </row>
    <row r="92" spans="1:16" ht="15.75">
      <c r="A92" s="116"/>
      <c r="B92" s="475"/>
      <c r="C92" s="476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8"/>
    </row>
    <row r="93" spans="1:16" ht="15.75">
      <c r="A93" s="22"/>
      <c r="B93" s="469" t="s">
        <v>179</v>
      </c>
      <c r="C93" s="470"/>
      <c r="D93" s="471"/>
      <c r="E93" s="472"/>
      <c r="F93" s="473"/>
      <c r="G93" s="474"/>
      <c r="H93" s="125"/>
      <c r="I93" s="125"/>
      <c r="J93" s="125"/>
      <c r="K93" s="125"/>
      <c r="L93" s="9"/>
      <c r="M93" s="9"/>
      <c r="N93" s="9"/>
      <c r="O93" s="9"/>
      <c r="P93" s="126"/>
    </row>
    <row r="94" spans="1:16" ht="15.75">
      <c r="A94" s="22"/>
      <c r="B94" s="469"/>
      <c r="C94" s="470"/>
      <c r="D94" s="471"/>
      <c r="E94" s="472"/>
      <c r="F94" s="473"/>
      <c r="G94" s="474"/>
      <c r="H94" s="125"/>
      <c r="I94" s="125"/>
      <c r="J94" s="125"/>
      <c r="K94" s="125"/>
      <c r="L94" s="9"/>
      <c r="M94" s="9"/>
      <c r="N94" s="9"/>
      <c r="O94" s="9"/>
      <c r="P94" s="126"/>
    </row>
    <row r="95" spans="1:16" ht="15.75">
      <c r="A95" s="22"/>
      <c r="B95" s="469"/>
      <c r="C95" s="470"/>
      <c r="D95" s="471"/>
      <c r="E95" s="472"/>
      <c r="F95" s="473"/>
      <c r="G95" s="474"/>
      <c r="H95" s="125"/>
      <c r="I95" s="125"/>
      <c r="J95" s="125"/>
      <c r="K95" s="125"/>
      <c r="L95" s="9"/>
      <c r="M95" s="9"/>
      <c r="N95" s="9"/>
      <c r="O95" s="9"/>
      <c r="P95" s="126"/>
    </row>
    <row r="96" spans="1:16" ht="15.75">
      <c r="A96" s="22"/>
      <c r="B96" s="22"/>
      <c r="C96" s="92"/>
      <c r="D96" s="93"/>
      <c r="E96" s="94"/>
      <c r="F96" s="95"/>
      <c r="G96" s="125"/>
      <c r="H96" s="125"/>
      <c r="I96" s="125"/>
      <c r="J96" s="125"/>
      <c r="K96" s="125"/>
      <c r="L96" s="9"/>
      <c r="M96" s="9"/>
      <c r="N96" s="9"/>
      <c r="O96" s="9"/>
      <c r="P96" s="126"/>
    </row>
    <row r="97" spans="1:16" ht="15.75">
      <c r="A97" s="568"/>
      <c r="B97" s="568"/>
      <c r="C97" s="568"/>
      <c r="D97" s="568"/>
      <c r="E97" s="568"/>
      <c r="F97" s="568"/>
      <c r="G97" s="568"/>
      <c r="H97" s="568"/>
      <c r="I97" s="568"/>
      <c r="J97" s="568"/>
      <c r="K97" s="568"/>
      <c r="L97" s="568"/>
      <c r="M97" s="568"/>
      <c r="N97" s="568"/>
      <c r="O97" s="568"/>
      <c r="P97" s="568"/>
    </row>
    <row r="98" spans="1:16" ht="15.75">
      <c r="A98" s="567"/>
      <c r="B98" s="567"/>
      <c r="C98" s="567"/>
      <c r="D98" s="567"/>
      <c r="E98" s="567"/>
      <c r="F98" s="567"/>
      <c r="G98" s="567"/>
      <c r="H98" s="567"/>
      <c r="I98" s="567"/>
      <c r="J98" s="567"/>
      <c r="K98" s="567"/>
      <c r="L98" s="567"/>
      <c r="M98" s="567"/>
      <c r="N98" s="567"/>
      <c r="O98" s="567"/>
      <c r="P98" s="567"/>
    </row>
    <row r="99" spans="1:16" ht="15.75">
      <c r="A99" s="487"/>
      <c r="B99" s="487"/>
      <c r="C99" s="487"/>
      <c r="D99" s="487"/>
      <c r="E99" s="487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</row>
    <row r="100" spans="1:16" ht="15.75">
      <c r="A100" s="348"/>
      <c r="B100" s="348"/>
      <c r="C100" s="348"/>
      <c r="D100" s="348"/>
      <c r="E100" s="349"/>
      <c r="F100" s="348"/>
      <c r="G100" s="348"/>
      <c r="H100" s="350"/>
      <c r="I100" s="348"/>
      <c r="J100" s="348"/>
      <c r="K100" s="128"/>
      <c r="L100" s="128"/>
      <c r="M100" s="128"/>
      <c r="N100" s="128"/>
      <c r="O100" s="128"/>
      <c r="P100" s="128"/>
    </row>
    <row r="101" spans="1:16" ht="15.75">
      <c r="A101" s="346"/>
      <c r="C101" s="344"/>
      <c r="D101" s="347"/>
      <c r="E101" s="345"/>
      <c r="F101" s="29"/>
      <c r="G101" s="29"/>
      <c r="I101" s="345"/>
      <c r="J101" s="344"/>
      <c r="K101" s="346"/>
      <c r="L101" s="346"/>
      <c r="M101" s="345"/>
      <c r="N101" s="127"/>
      <c r="O101" s="304"/>
      <c r="P101" s="304"/>
    </row>
    <row r="102" spans="1:16" ht="15.75">
      <c r="A102" s="346"/>
      <c r="C102" s="344"/>
      <c r="D102" s="347"/>
      <c r="E102" s="345"/>
      <c r="F102" s="29"/>
      <c r="G102" s="29"/>
      <c r="I102" s="345"/>
      <c r="J102" s="344"/>
      <c r="K102" s="345"/>
      <c r="L102" s="128"/>
      <c r="N102" s="127"/>
      <c r="O102" s="127"/>
      <c r="P102" s="127"/>
    </row>
    <row r="103" spans="1:16" ht="15.75">
      <c r="A103" s="128"/>
      <c r="B103" s="128"/>
      <c r="C103" s="128"/>
      <c r="D103" s="128"/>
      <c r="E103" s="128"/>
      <c r="F103" s="29"/>
      <c r="G103" s="29"/>
      <c r="I103" s="127"/>
      <c r="J103" s="127"/>
      <c r="K103" s="127"/>
      <c r="L103" s="57"/>
      <c r="M103" s="27"/>
      <c r="N103" s="128"/>
      <c r="O103" s="23"/>
      <c r="P103" s="23"/>
    </row>
    <row r="104" spans="1:16" ht="15.75">
      <c r="A104" s="128"/>
      <c r="B104" s="128"/>
      <c r="C104" s="128"/>
      <c r="D104" s="128"/>
      <c r="E104" s="128"/>
      <c r="F104" s="128"/>
      <c r="G104" s="22"/>
      <c r="H104" s="27"/>
      <c r="I104" s="24"/>
      <c r="J104" s="128"/>
      <c r="K104" s="128"/>
      <c r="L104" s="128"/>
      <c r="M104" s="26"/>
      <c r="N104" s="128"/>
      <c r="O104" s="23"/>
      <c r="P104" s="23"/>
    </row>
    <row r="105" spans="1:16" ht="15.75">
      <c r="A105" s="128"/>
      <c r="B105" s="128"/>
      <c r="C105" s="128"/>
      <c r="D105" s="128"/>
      <c r="E105" s="128"/>
      <c r="F105" s="128"/>
      <c r="G105" s="22"/>
      <c r="H105" s="27"/>
      <c r="I105" s="24"/>
      <c r="J105" s="128"/>
      <c r="K105" s="128"/>
      <c r="L105" s="128"/>
      <c r="M105" s="26"/>
      <c r="N105" s="128"/>
      <c r="O105" s="23"/>
      <c r="P105" s="23"/>
    </row>
    <row r="106" spans="2:16" ht="15.75">
      <c r="B106" s="23"/>
      <c r="C106" s="22"/>
      <c r="D106" s="22"/>
      <c r="E106" s="23"/>
      <c r="F106" s="24"/>
      <c r="G106" s="25"/>
      <c r="H106" s="23"/>
      <c r="I106" s="23"/>
      <c r="J106" s="22"/>
      <c r="K106" s="22"/>
      <c r="L106" s="23"/>
      <c r="M106" s="23"/>
      <c r="N106" s="26"/>
      <c r="O106" s="22"/>
      <c r="P106" s="23"/>
    </row>
    <row r="107" spans="3:16" ht="15.75">
      <c r="C107" s="22"/>
      <c r="E107" s="29"/>
      <c r="F107" s="29"/>
      <c r="G107" s="29"/>
      <c r="J107" s="22"/>
      <c r="N107" s="23"/>
      <c r="O107" s="23"/>
      <c r="P107" s="22"/>
    </row>
    <row r="108" spans="3:16" ht="15.75">
      <c r="C108" s="22"/>
      <c r="E108" s="29"/>
      <c r="F108" s="29"/>
      <c r="G108" s="29"/>
      <c r="J108" s="22"/>
      <c r="N108" s="28"/>
      <c r="O108" s="23"/>
      <c r="P108" s="22"/>
    </row>
    <row r="109" spans="2:16" ht="15.75">
      <c r="B109" s="23"/>
      <c r="C109" s="27"/>
      <c r="D109" s="27"/>
      <c r="E109" s="27"/>
      <c r="F109" s="27"/>
      <c r="G109" s="27"/>
      <c r="H109" s="27"/>
      <c r="I109" s="22"/>
      <c r="J109" s="22"/>
      <c r="N109" s="28"/>
      <c r="O109" s="23"/>
      <c r="P109" s="23"/>
    </row>
    <row r="110" spans="2:16" ht="15.75">
      <c r="B110" s="23"/>
      <c r="C110" s="27"/>
      <c r="D110" s="27"/>
      <c r="E110" s="22"/>
      <c r="F110" s="22"/>
      <c r="G110" s="22"/>
      <c r="H110" s="22"/>
      <c r="I110" s="22"/>
      <c r="J110" s="22"/>
      <c r="N110" s="28"/>
      <c r="O110" s="23"/>
      <c r="P110" s="23"/>
    </row>
    <row r="135" ht="15.75">
      <c r="Q135" s="23"/>
    </row>
    <row r="136" ht="15.75">
      <c r="Q136" s="22"/>
    </row>
    <row r="137" ht="15.75">
      <c r="Q137" s="22"/>
    </row>
    <row r="138" ht="15.75">
      <c r="Q138" s="22"/>
    </row>
    <row r="139" ht="15.75">
      <c r="Q139" s="22"/>
    </row>
  </sheetData>
  <sheetProtection/>
  <mergeCells count="30">
    <mergeCell ref="P77:P78"/>
    <mergeCell ref="P79:P81"/>
    <mergeCell ref="P70:P71"/>
    <mergeCell ref="P72:P74"/>
    <mergeCell ref="A6:A10"/>
    <mergeCell ref="B15:B16"/>
    <mergeCell ref="P6:P10"/>
    <mergeCell ref="M6:O6"/>
    <mergeCell ref="G6:L6"/>
    <mergeCell ref="H7:L7"/>
    <mergeCell ref="P82:P84"/>
    <mergeCell ref="P87:P89"/>
    <mergeCell ref="A98:P98"/>
    <mergeCell ref="P90:P91"/>
    <mergeCell ref="A97:P97"/>
    <mergeCell ref="P30:P31"/>
    <mergeCell ref="P32:P33"/>
    <mergeCell ref="P34:P35"/>
    <mergeCell ref="P36:P37"/>
    <mergeCell ref="P38:P39"/>
    <mergeCell ref="P75:P76"/>
    <mergeCell ref="P58:P59"/>
    <mergeCell ref="P42:P43"/>
    <mergeCell ref="P49:P51"/>
    <mergeCell ref="A15:A16"/>
    <mergeCell ref="P67:P69"/>
    <mergeCell ref="P52:P53"/>
    <mergeCell ref="P54:P57"/>
    <mergeCell ref="P64:P66"/>
    <mergeCell ref="P40:P41"/>
  </mergeCells>
  <printOptions/>
  <pageMargins left="0.551181102362205" right="0.078740157480315" top="0.8" bottom="0.4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Stefanescu</dc:creator>
  <cp:keywords/>
  <dc:description/>
  <cp:lastModifiedBy>Nicoleta Jianu</cp:lastModifiedBy>
  <cp:lastPrinted>2021-04-07T10:35:50Z</cp:lastPrinted>
  <dcterms:created xsi:type="dcterms:W3CDTF">2015-04-10T04:50:47Z</dcterms:created>
  <dcterms:modified xsi:type="dcterms:W3CDTF">2021-04-07T10:35:56Z</dcterms:modified>
  <cp:category/>
  <cp:version/>
  <cp:contentType/>
  <cp:contentStatus/>
</cp:coreProperties>
</file>